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xl/_rels/workbook.xml.rels" ContentType="application/vnd.openxmlformats-package.relationships+xml"/>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sharedStrings.xml" ContentType="application/vnd.openxmlformats-officedocument.spreadsheetml.sharedStrings+xml"/>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Read Me" sheetId="1" state="visible" r:id="rId3"/>
    <sheet name="Settings" sheetId="2" state="visible" r:id="rId4"/>
    <sheet name="Invoices" sheetId="3" state="visible" r:id="rId5"/>
    <sheet name="Summary" sheetId="4" state="visible" r:id="rId6"/>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<sst xmlns="http://schemas.openxmlformats.org/spreadsheetml/2006/main" count="119" uniqueCount="106">
  <si>
    <t xml:space="preserve">Template T: AP Ageing with MSME 45-Day Tracker</t>
  </si>
  <si>
    <t xml:space="preserve">Free template from sachinnagpal.in  |  Macro-free  |  All sample figures are ILLUSTRATIVE ONLY</t>
  </si>
  <si>
    <t xml:space="preserve">IMPORTANT DISCLAIMER: For computation and reconciliation assistance only; not a substitute for formal statutory audit or legal tax advice. All sample data in this file is made up for illustration and does not relate to any real company, trust or person. Rates, limits and rules must be checked against the current law and your own accounting policies before use. No tax saving, audit outcome or compliance result is promised.</t>
  </si>
  <si>
    <t xml:space="preserve">What this template does</t>
  </si>
  <si>
    <t xml:space="preserve">Ages your unpaid supplier invoices into buckets and, for micro and small suppliers, works out the legal due date under section 15 of the MSMED Act, 2006 (the agreed period, at most 45 days, or 15 days if nothing is agreed). It flags overdue MSME dues, estimates the interest the Act requires on late payment, and marks dues that may be disallowed as an expense if still unpaid at the year end.</t>
  </si>
  <si>
    <t xml:space="preserve">How to use it (step by step)</t>
  </si>
  <si>
    <t xml:space="preserve">Step 1</t>
  </si>
  <si>
    <t xml:space="preserve">Go to 'Settings'. Type the 'as at' date, the financial year end and the current RBI Bank Rate (the sample rate is not current).</t>
  </si>
  <si>
    <t xml:space="preserve">Step 2</t>
  </si>
  <si>
    <t xml:space="preserve">Go to 'Invoices'. Paste unpaid and part-paid invoices: vendor, MSME category (from the vendor's Udyam certificate), the agreed credit days in the written agreement (leave blank if none), invoice number, invoice date, date of acceptance of the goods or services (leave blank to use the invoice date), invoice amount and amount paid so far.</t>
  </si>
  <si>
    <t xml:space="preserve">Step 3</t>
  </si>
  <si>
    <t xml:space="preserve">Read the 'MSME status' and 'Estimated interest' columns. Pay the overdue MSME items first.</t>
  </si>
  <si>
    <t xml:space="preserve">Step 4</t>
  </si>
  <si>
    <t xml:space="preserve">Go to 'Summary' for the ageing table, the MSME overdue total and the Checks box. Use it for the MSME disclosure in the notes to accounts.</t>
  </si>
  <si>
    <t xml:space="preserve">Step 5</t>
  </si>
  <si>
    <t xml:space="preserve">Keep a copy at each month end and at the year end as evidence.</t>
  </si>
  <si>
    <t xml:space="preserve">Tabs in this file</t>
  </si>
  <si>
    <t xml:space="preserve">Settings</t>
  </si>
  <si>
    <t xml:space="preserve">As-at date, year end and Bank Rate.</t>
  </si>
  <si>
    <t xml:space="preserve">Invoices</t>
  </si>
  <si>
    <t xml:space="preserve">Invoice-wise ageing and MSME status.</t>
  </si>
  <si>
    <t xml:space="preserve">Summary</t>
  </si>
  <si>
    <t xml:space="preserve">Ageing buckets, MSME overdue and checks.</t>
  </si>
  <si>
    <t xml:space="preserve">Colour code</t>
  </si>
  <si>
    <t xml:space="preserve">1,00,000</t>
  </si>
  <si>
    <t xml:space="preserve">Yellow cell with blue text = an input. Type over it with your own data.</t>
  </si>
  <si>
    <t xml:space="preserve">Black text = a formula. Do not type over it; it updates by itself.</t>
  </si>
  <si>
    <t xml:space="preserve">Green text = a figure pulled from another tab.</t>
  </si>
  <si>
    <t xml:space="preserve">OK</t>
  </si>
  <si>
    <t xml:space="preserve">Checks area: every check should read OK. If one reads CHECK, something does not add up.</t>
  </si>
  <si>
    <t xml:space="preserve">Assumptions and limits</t>
  </si>
  <si>
    <t xml:space="preserve">•</t>
  </si>
  <si>
    <t xml:space="preserve">Section 15 protects micro and small enterprises. Medium enterprises are shown in the ageing but not given an MSME due date.</t>
  </si>
  <si>
    <t xml:space="preserve">Interest under section 16 is compound interest with monthly rests at three times the Bank Rate notified by RBI. The template estimates it on the outstanding amount for the days late. Confirm the exact computation and the date of acceptance with your adviser.</t>
  </si>
  <si>
    <t xml:space="preserve">Year-end flag: under the income-tax law, an amount due to a micro or small enterprise that is not paid within the section 15 period may be disallowed until it is paid (section 43B(h) of the 1961 Act; check the matching provision of the 2025 Act). The flag is a prompt to review, not a tax computation.</t>
  </si>
  <si>
    <t xml:space="preserve">Ageing is counted from the invoice date to the 'as at' date.</t>
  </si>
  <si>
    <t xml:space="preserve">The sample data includes overdue MSME items so you can see the flags. Capacity: 1,000 invoices.</t>
  </si>
  <si>
    <t xml:space="preserve">Version</t>
  </si>
  <si>
    <t xml:space="preserve">v1.0, October 2026. Works in Excel 2010 or later, Excel for Microsoft 365, LibreOffice and Google Sheets. Amounts in Indian Rupees (₹).</t>
  </si>
  <si>
    <t xml:space="preserve">For computation and reconciliation assistance only; not a substitute for formal statutory audit or legal tax advice.</t>
  </si>
  <si>
    <t xml:space="preserve">Company</t>
  </si>
  <si>
    <t xml:space="preserve">Sample Toll Road SPV Pvt Ltd</t>
  </si>
  <si>
    <t xml:space="preserve">As at date</t>
  </si>
  <si>
    <t xml:space="preserve">Financial year end</t>
  </si>
  <si>
    <t xml:space="preserve">RBI Bank Rate (SAMPLE: type the current rate)</t>
  </si>
  <si>
    <t xml:space="preserve">Interest multiple under section 16</t>
  </si>
  <si>
    <t xml:space="preserve">Default period if nothing is agreed (days)</t>
  </si>
  <si>
    <t xml:space="preserve">Maximum period that can be agreed (days)</t>
  </si>
  <si>
    <t xml:space="preserve">Unpaid Supplier Invoices (sample, illustrative)</t>
  </si>
  <si>
    <t xml:space="preserve">Vendor</t>
  </si>
  <si>
    <t xml:space="preserve">MSME category</t>
  </si>
  <si>
    <t xml:space="preserve">Agreed credit days</t>
  </si>
  <si>
    <t xml:space="preserve">Invoice no.</t>
  </si>
  <si>
    <t xml:space="preserve">Invoice date</t>
  </si>
  <si>
    <t xml:space="preserve">Date of acceptance</t>
  </si>
  <si>
    <t xml:space="preserve">Invoice amount (₹)</t>
  </si>
  <si>
    <t xml:space="preserve">Paid so far (₹)</t>
  </si>
  <si>
    <t xml:space="preserve">Outstanding (₹)</t>
  </si>
  <si>
    <t xml:space="preserve">Age (days)</t>
  </si>
  <si>
    <t xml:space="preserve">Age bucket</t>
  </si>
  <si>
    <t xml:space="preserve">MSME due date</t>
  </si>
  <si>
    <t xml:space="preserve">Days past MSME due</t>
  </si>
  <si>
    <t xml:space="preserve">MSME status</t>
  </si>
  <si>
    <t xml:space="preserve">Estimated interest (₹)</t>
  </si>
  <si>
    <t xml:space="preserve">Year-end flag</t>
  </si>
  <si>
    <t xml:space="preserve">Sample Housekeeping Co</t>
  </si>
  <si>
    <t xml:space="preserve">Micro</t>
  </si>
  <si>
    <t xml:space="preserve">HK-07</t>
  </si>
  <si>
    <t xml:space="preserve">Sample Security Services</t>
  </si>
  <si>
    <t xml:space="preserve">Small</t>
  </si>
  <si>
    <t xml:space="preserve">SS-0826</t>
  </si>
  <si>
    <t xml:space="preserve">Sample Civil Works</t>
  </si>
  <si>
    <t xml:space="preserve">CW-112</t>
  </si>
  <si>
    <t xml:space="preserve">Sample Electricals</t>
  </si>
  <si>
    <t xml:space="preserve">Medium</t>
  </si>
  <si>
    <t xml:space="preserve">EL-55</t>
  </si>
  <si>
    <t xml:space="preserve">Sample Spares Traders</t>
  </si>
  <si>
    <t xml:space="preserve">Not MSME</t>
  </si>
  <si>
    <t xml:space="preserve">ST-901</t>
  </si>
  <si>
    <t xml:space="preserve">Sample Consultants LLP</t>
  </si>
  <si>
    <t xml:space="preserve">CL-31</t>
  </si>
  <si>
    <t xml:space="preserve">Sample Paints</t>
  </si>
  <si>
    <t xml:space="preserve">PT-431</t>
  </si>
  <si>
    <t xml:space="preserve">AP Ageing and MSME Summary (₹)</t>
  </si>
  <si>
    <t xml:space="preserve">Micro and small (₹)</t>
  </si>
  <si>
    <t xml:space="preserve">Medium (₹)</t>
  </si>
  <si>
    <t xml:space="preserve">Not MSME (₹)</t>
  </si>
  <si>
    <t xml:space="preserve">Total (₹)</t>
  </si>
  <si>
    <t xml:space="preserve">0-30 days</t>
  </si>
  <si>
    <t xml:space="preserve">31-45 days</t>
  </si>
  <si>
    <t xml:space="preserve">46-60 days</t>
  </si>
  <si>
    <t xml:space="preserve">61-90 days</t>
  </si>
  <si>
    <t xml:space="preserve">91-180 days</t>
  </si>
  <si>
    <t xml:space="preserve">Over 180 days</t>
  </si>
  <si>
    <t xml:space="preserve">Total outstanding</t>
  </si>
  <si>
    <t xml:space="preserve">MSME position (micro and small)</t>
  </si>
  <si>
    <t xml:space="preserve">Outstanding within the MSME due date</t>
  </si>
  <si>
    <t xml:space="preserve">Outstanding beyond the MSME due date</t>
  </si>
  <si>
    <t xml:space="preserve">Estimated interest under section 16</t>
  </si>
  <si>
    <t xml:space="preserve">Invoices overdue</t>
  </si>
  <si>
    <t xml:space="preserve">Agreements above the 45-day limit (treated as 45)</t>
  </si>
  <si>
    <t xml:space="preserve">Checks</t>
  </si>
  <si>
    <t xml:space="preserve">Ageing total = outstanding on the invoice tab</t>
  </si>
  <si>
    <t xml:space="preserve">No MSME dues beyond the due date</t>
  </si>
  <si>
    <t xml:space="preserve">Every MSME invoice has a category</t>
  </si>
  <si>
    <t xml:space="preserve">No over-payments (paid more than invoice)</t>
  </si>
</sst>
</file>

<file path=xl/styles.xml><?xml version="1.0" encoding="utf-8"?>
<styleSheet xmlns="http://schemas.openxmlformats.org/spreadsheetml/2006/main">
  <numFmts count="5">
    <numFmt numFmtId="164" formatCode="General"/>
    <numFmt numFmtId="165" formatCode="dd\-mmm\-yyyy"/>
    <numFmt numFmtId="166" formatCode="0.00%;\(0.00%\);\-"/>
    <numFmt numFmtId="167" formatCode="0"/>
    <numFmt numFmtId="168" formatCode="#,##0;\(#,##0\);\-"/>
  </numFmts>
  <fonts count="15">
    <font>
      <sz val="11"/>
      <color theme="1"/>
      <name val="Calibri"/>
      <family val="2"/>
      <charset val="1"/>
    </font>
    <font>
      <sz val="10"/>
      <name val="Arial"/>
      <family val="0"/>
    </font>
    <font>
      <sz val="10"/>
      <name val="Arial"/>
      <family val="0"/>
    </font>
    <font>
      <sz val="10"/>
      <name val="Arial"/>
      <family val="0"/>
    </font>
    <font>
      <b val="true"/>
      <sz val="16"/>
      <color rgb="FF1F3864"/>
      <name val="Arial"/>
      <family val="0"/>
      <charset val="1"/>
    </font>
    <font>
      <i val="true"/>
      <sz val="9"/>
      <color rgb="FF595959"/>
      <name val="Arial"/>
      <family val="0"/>
      <charset val="1"/>
    </font>
    <font>
      <b val="true"/>
      <sz val="10"/>
      <color rgb="FFC00000"/>
      <name val="Arial"/>
      <family val="0"/>
      <charset val="1"/>
    </font>
    <font>
      <b val="true"/>
      <sz val="11"/>
      <color rgb="FF1F3864"/>
      <name val="Arial"/>
      <family val="0"/>
      <charset val="1"/>
    </font>
    <font>
      <sz val="10"/>
      <name val="Arial"/>
      <family val="0"/>
      <charset val="1"/>
    </font>
    <font>
      <b val="true"/>
      <sz val="10"/>
      <name val="Arial"/>
      <family val="0"/>
      <charset val="1"/>
    </font>
    <font>
      <sz val="10"/>
      <color rgb="FF0000FF"/>
      <name val="Arial"/>
      <family val="0"/>
      <charset val="1"/>
    </font>
    <font>
      <sz val="10"/>
      <color rgb="FF008000"/>
      <name val="Arial"/>
      <family val="0"/>
      <charset val="1"/>
    </font>
    <font>
      <b val="true"/>
      <sz val="14"/>
      <color rgb="FF1F3864"/>
      <name val="Arial"/>
      <family val="0"/>
      <charset val="1"/>
    </font>
    <font>
      <i val="true"/>
      <sz val="9"/>
      <color rgb="FFC00000"/>
      <name val="Arial"/>
      <family val="0"/>
      <charset val="1"/>
    </font>
    <font>
      <b val="true"/>
      <sz val="10"/>
      <color rgb="FFFFFFFF"/>
      <name val="Arial"/>
      <family val="0"/>
      <charset val="1"/>
    </font>
  </fonts>
  <fills count="7">
    <fill>
      <patternFill patternType="none"/>
    </fill>
    <fill>
      <patternFill patternType="gray125"/>
    </fill>
    <fill>
      <patternFill patternType="solid">
        <fgColor rgb="FFFCE4D6"/>
        <bgColor rgb="FFFFF2CC"/>
      </patternFill>
    </fill>
    <fill>
      <patternFill patternType="solid">
        <fgColor rgb="FFFFF2CC"/>
        <bgColor rgb="FFFCE4D6"/>
      </patternFill>
    </fill>
    <fill>
      <patternFill patternType="solid">
        <fgColor rgb="FFE2EFDA"/>
        <bgColor rgb="FFD9E1F2"/>
      </patternFill>
    </fill>
    <fill>
      <patternFill patternType="solid">
        <fgColor rgb="FF1F3864"/>
        <bgColor rgb="FF333333"/>
      </patternFill>
    </fill>
    <fill>
      <patternFill patternType="solid">
        <fgColor rgb="FFD9E1F2"/>
        <bgColor rgb="FFE2EFDA"/>
      </patternFill>
    </fill>
  </fills>
  <borders count="2">
    <border diagonalUp="false" diagonalDown="false">
      <left/>
      <right/>
      <top/>
      <bottom/>
      <diagonal/>
    </border>
    <border diagonalUp="false" diagonalDown="false">
      <left style="thin">
        <color rgb="FFBFBFBF"/>
      </left>
      <right style="thin">
        <color rgb="FFBFBFBF"/>
      </right>
      <top style="thin">
        <color rgb="FFBFBFBF"/>
      </top>
      <bottom style="thin">
        <color rgb="FFBFBFBF"/>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28">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false" applyAlignment="false" applyProtection="false">
      <alignment horizontal="general" vertical="bottom" textRotation="0" wrapText="false" indent="0" shrinkToFit="false"/>
      <protection locked="true" hidden="false"/>
    </xf>
    <xf numFmtId="164" fontId="5" fillId="0" borderId="0" xfId="0" applyFont="true" applyBorder="false" applyAlignment="false" applyProtection="false">
      <alignment horizontal="general" vertical="bottom" textRotation="0" wrapText="false" indent="0" shrinkToFit="false"/>
      <protection locked="true" hidden="false"/>
    </xf>
    <xf numFmtId="164" fontId="6" fillId="2" borderId="0" xfId="0" applyFont="true" applyBorder="true" applyAlignment="true" applyProtection="false">
      <alignment horizontal="general" vertical="top" textRotation="0" wrapText="true" indent="0" shrinkToFit="false"/>
      <protection locked="true" hidden="false"/>
    </xf>
    <xf numFmtId="164" fontId="7" fillId="0" borderId="0" xfId="0" applyFont="true" applyBorder="false" applyAlignment="false" applyProtection="false">
      <alignment horizontal="general" vertical="bottom" textRotation="0" wrapText="false" indent="0" shrinkToFit="false"/>
      <protection locked="true" hidden="false"/>
    </xf>
    <xf numFmtId="164" fontId="8" fillId="0" borderId="0" xfId="0" applyFont="true" applyBorder="true" applyAlignment="true" applyProtection="false">
      <alignment horizontal="general" vertical="top" textRotation="0" wrapText="true" indent="0" shrinkToFit="false"/>
      <protection locked="true" hidden="false"/>
    </xf>
    <xf numFmtId="164" fontId="9" fillId="0" borderId="0" xfId="0" applyFont="true" applyBorder="false" applyAlignment="true" applyProtection="false">
      <alignment horizontal="general" vertical="top" textRotation="0" wrapText="false" indent="0" shrinkToFit="false"/>
      <protection locked="true" hidden="false"/>
    </xf>
    <xf numFmtId="164" fontId="8" fillId="0" borderId="0" xfId="0" applyFont="true" applyBorder="false" applyAlignment="true" applyProtection="false">
      <alignment horizontal="general" vertical="top" textRotation="0" wrapText="true" indent="0" shrinkToFit="false"/>
      <protection locked="true" hidden="false"/>
    </xf>
    <xf numFmtId="164" fontId="10" fillId="3" borderId="1" xfId="0" applyFont="true" applyBorder="true" applyAlignment="false" applyProtection="false">
      <alignment horizontal="general" vertical="bottom" textRotation="0" wrapText="false" indent="0" shrinkToFit="false"/>
      <protection locked="true" hidden="false"/>
    </xf>
    <xf numFmtId="164" fontId="8" fillId="0" borderId="0" xfId="0" applyFont="true" applyBorder="false" applyAlignment="false" applyProtection="false">
      <alignment horizontal="general" vertical="bottom" textRotation="0" wrapText="false" indent="0" shrinkToFit="false"/>
      <protection locked="true" hidden="false"/>
    </xf>
    <xf numFmtId="164" fontId="8" fillId="0" borderId="1" xfId="0" applyFont="true" applyBorder="true" applyAlignment="false" applyProtection="false">
      <alignment horizontal="general" vertical="bottom" textRotation="0" wrapText="false" indent="0" shrinkToFit="false"/>
      <protection locked="true" hidden="false"/>
    </xf>
    <xf numFmtId="164" fontId="11" fillId="0" borderId="1" xfId="0" applyFont="true" applyBorder="true" applyAlignment="false" applyProtection="false">
      <alignment horizontal="general" vertical="bottom" textRotation="0" wrapText="false" indent="0" shrinkToFit="false"/>
      <protection locked="true" hidden="false"/>
    </xf>
    <xf numFmtId="164" fontId="9" fillId="4" borderId="1" xfId="0" applyFont="true" applyBorder="true" applyAlignment="false" applyProtection="false">
      <alignment horizontal="general" vertical="bottom" textRotation="0" wrapText="false" indent="0" shrinkToFit="false"/>
      <protection locked="true" hidden="false"/>
    </xf>
    <xf numFmtId="164" fontId="8" fillId="0" borderId="0" xfId="0" applyFont="true" applyBorder="false" applyAlignment="true" applyProtection="false">
      <alignment horizontal="right" vertical="top" textRotation="0" wrapText="false" indent="0" shrinkToFit="false"/>
      <protection locked="true" hidden="false"/>
    </xf>
    <xf numFmtId="164" fontId="9" fillId="0" borderId="0" xfId="0" applyFont="true" applyBorder="false" applyAlignment="false" applyProtection="false">
      <alignment horizontal="general" vertical="bottom" textRotation="0" wrapText="false" indent="0" shrinkToFit="false"/>
      <protection locked="true" hidden="false"/>
    </xf>
    <xf numFmtId="164" fontId="12" fillId="0" borderId="0" xfId="0" applyFont="true" applyBorder="false" applyAlignment="false" applyProtection="false">
      <alignment horizontal="general" vertical="bottom" textRotation="0" wrapText="false" indent="0" shrinkToFit="false"/>
      <protection locked="true" hidden="false"/>
    </xf>
    <xf numFmtId="164" fontId="13" fillId="0" borderId="0" xfId="0" applyFont="true" applyBorder="false" applyAlignment="false" applyProtection="false">
      <alignment horizontal="general" vertical="bottom" textRotation="0" wrapText="false" indent="0" shrinkToFit="false"/>
      <protection locked="true" hidden="false"/>
    </xf>
    <xf numFmtId="165" fontId="10" fillId="3" borderId="1" xfId="0" applyFont="true" applyBorder="true" applyAlignment="false" applyProtection="false">
      <alignment horizontal="general" vertical="bottom" textRotation="0" wrapText="false" indent="0" shrinkToFit="false"/>
      <protection locked="true" hidden="false"/>
    </xf>
    <xf numFmtId="166" fontId="10" fillId="3" borderId="1" xfId="0" applyFont="true" applyBorder="true" applyAlignment="false" applyProtection="false">
      <alignment horizontal="general" vertical="bottom" textRotation="0" wrapText="false" indent="0" shrinkToFit="false"/>
      <protection locked="true" hidden="false"/>
    </xf>
    <xf numFmtId="167" fontId="10" fillId="3" borderId="1" xfId="0" applyFont="true" applyBorder="true" applyAlignment="false" applyProtection="false">
      <alignment horizontal="general" vertical="bottom" textRotation="0" wrapText="false" indent="0" shrinkToFit="false"/>
      <protection locked="true" hidden="false"/>
    </xf>
    <xf numFmtId="164" fontId="14" fillId="5" borderId="1" xfId="0" applyFont="true" applyBorder="true" applyAlignment="true" applyProtection="false">
      <alignment horizontal="center" vertical="center" textRotation="0" wrapText="true" indent="0" shrinkToFit="false"/>
      <protection locked="true" hidden="false"/>
    </xf>
    <xf numFmtId="168" fontId="10" fillId="3" borderId="1" xfId="0" applyFont="true" applyBorder="true" applyAlignment="false" applyProtection="false">
      <alignment horizontal="general" vertical="bottom" textRotation="0" wrapText="false" indent="0" shrinkToFit="false"/>
      <protection locked="true" hidden="false"/>
    </xf>
    <xf numFmtId="168" fontId="8" fillId="0" borderId="1" xfId="0" applyFont="true" applyBorder="true" applyAlignment="false" applyProtection="false">
      <alignment horizontal="general" vertical="bottom" textRotation="0" wrapText="false" indent="0" shrinkToFit="false"/>
      <protection locked="true" hidden="false"/>
    </xf>
    <xf numFmtId="167" fontId="8" fillId="0" borderId="1" xfId="0" applyFont="true" applyBorder="true" applyAlignment="false" applyProtection="false">
      <alignment horizontal="general" vertical="bottom" textRotation="0" wrapText="false" indent="0" shrinkToFit="false"/>
      <protection locked="true" hidden="false"/>
    </xf>
    <xf numFmtId="165" fontId="8" fillId="0" borderId="1" xfId="0" applyFont="true" applyBorder="true" applyAlignment="false" applyProtection="false">
      <alignment horizontal="general" vertical="bottom" textRotation="0" wrapText="false" indent="0" shrinkToFit="false"/>
      <protection locked="true" hidden="false"/>
    </xf>
    <xf numFmtId="164" fontId="9" fillId="0" borderId="0" xfId="0" applyFont="true" applyBorder="true" applyAlignment="false" applyProtection="false">
      <alignment horizontal="general" vertical="bottom" textRotation="0" wrapText="false" indent="0" shrinkToFit="false"/>
      <protection locked="true" hidden="false"/>
    </xf>
    <xf numFmtId="168" fontId="9" fillId="6" borderId="1" xfId="0" applyFont="true" applyBorder="true" applyAlignment="false" applyProtection="false">
      <alignment horizontal="general" vertical="bottom" textRotation="0" wrapText="false" indent="0" shrinkToFit="false"/>
      <protection locked="true" hidden="false"/>
    </xf>
    <xf numFmtId="164" fontId="9" fillId="4" borderId="1" xfId="0" applyFont="true" applyBorder="true" applyAlignment="true" applyProtection="false">
      <alignment horizontal="center" vertical="center" textRotation="0" wrapText="tru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dxfs count="3">
    <dxf>
      <fill>
        <patternFill>
          <bgColor rgb="FFFFC7CE"/>
        </patternFill>
      </fill>
    </dxf>
    <dxf>
      <fill>
        <patternFill>
          <bgColor rgb="FFFFEB9C"/>
        </patternFill>
      </fill>
    </dxf>
    <dxf>
      <font>
        <name val="Arial"/>
        <charset val="1"/>
        <family val="0"/>
        <b val="1"/>
        <color rgb="FF9C0006"/>
      </font>
      <fill>
        <patternFill>
          <bgColor rgb="FFFFC7CE"/>
        </patternFill>
      </fill>
    </dxf>
  </dxfs>
  <colors>
    <indexedColors>
      <rgbColor rgb="FF000000"/>
      <rgbColor rgb="FFFFFFFF"/>
      <rgbColor rgb="FFC00000"/>
      <rgbColor rgb="FF00FF00"/>
      <rgbColor rgb="FF0000FF"/>
      <rgbColor rgb="FFFFFF00"/>
      <rgbColor rgb="FFFF00FF"/>
      <rgbColor rgb="FF00FFFF"/>
      <rgbColor rgb="FF9C0006"/>
      <rgbColor rgb="FF008000"/>
      <rgbColor rgb="FF000080"/>
      <rgbColor rgb="FF808000"/>
      <rgbColor rgb="FF800080"/>
      <rgbColor rgb="FF008080"/>
      <rgbColor rgb="FFBFBFBF"/>
      <rgbColor rgb="FF808080"/>
      <rgbColor rgb="FF9999FF"/>
      <rgbColor rgb="FF993366"/>
      <rgbColor rgb="FFFFF2CC"/>
      <rgbColor rgb="FFFCE4D6"/>
      <rgbColor rgb="FF660066"/>
      <rgbColor rgb="FFFF8080"/>
      <rgbColor rgb="FF0066CC"/>
      <rgbColor rgb="FFD9E1F2"/>
      <rgbColor rgb="FF000080"/>
      <rgbColor rgb="FFFF00FF"/>
      <rgbColor rgb="FFFFFF00"/>
      <rgbColor rgb="FF00FFFF"/>
      <rgbColor rgb="FF800080"/>
      <rgbColor rgb="FF800000"/>
      <rgbColor rgb="FF008080"/>
      <rgbColor rgb="FF0000FF"/>
      <rgbColor rgb="FF00CCFF"/>
      <rgbColor rgb="FFCCFFFF"/>
      <rgbColor rgb="FFE2EFDA"/>
      <rgbColor rgb="FFFFEB9C"/>
      <rgbColor rgb="FF99CCFF"/>
      <rgbColor rgb="FFFF99CC"/>
      <rgbColor rgb="FFCC99FF"/>
      <rgbColor rgb="FFFFC7CE"/>
      <rgbColor rgb="FF3366FF"/>
      <rgbColor rgb="FF33CCCC"/>
      <rgbColor rgb="FF99CC00"/>
      <rgbColor rgb="FFFFCC00"/>
      <rgbColor rgb="FFFF9900"/>
      <rgbColor rgb="FFFF6600"/>
      <rgbColor rgb="FF595959"/>
      <rgbColor rgb="FF969696"/>
      <rgbColor rgb="FF1F3864"/>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worksheet" Target="worksheets/sheet2.xml"/><Relationship Id="rId5" Type="http://schemas.openxmlformats.org/officeDocument/2006/relationships/worksheet" Target="worksheets/sheet3.xml"/><Relationship Id="rId6" Type="http://schemas.openxmlformats.org/officeDocument/2006/relationships/worksheet" Target="worksheets/sheet4.xml"/><Relationship Id="rId7" Type="http://schemas.openxmlformats.org/officeDocument/2006/relationships/sharedStrings" Target="sharedStrings.xml"/>
</Relationships>
</file>

<file path=xl/theme/theme1.xml><?xml version="1.0" encoding="utf-8"?>
<a:theme xmlns:a="http://schemas.openxmlformats.org/drawingml/2006/main" xmlns:r="http://schemas.openxmlformats.org/officeDocument/2006/relationships"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itchFamily="0" charset="1"/>
        <a:ea typeface=""/>
        <a:cs typeface=""/>
      </a:majorFont>
      <a:minorFont>
        <a:latin typeface="Calibri" pitchFamily="0" charset="1"/>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l="0" t="0" r="0" b="0"/>
        </a:gradFill>
        <a:gradFill>
          <a:gsLst>
            <a:gs pos="0">
              <a:schemeClr val="phClr">
                <a:shade val="51000"/>
              </a:schemeClr>
            </a:gs>
            <a:gs pos="80000">
              <a:schemeClr val="phClr">
                <a:shade val="93000"/>
              </a:schemeClr>
            </a:gs>
            <a:gs pos="100000">
              <a:schemeClr val="phClr">
                <a:shade val="94000"/>
              </a:schemeClr>
            </a:gs>
          </a:gsLst>
          <a:lin ang="16200000" scaled="0"/>
          <a:tileRect l="0" t="0" r="0" b="0"/>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l="0" t="0" r="0" b="0"/>
        </a:gradFill>
        <a:gradFill>
          <a:gsLst>
            <a:gs pos="0">
              <a:schemeClr val="phClr">
                <a:tint val="80000"/>
              </a:schemeClr>
            </a:gs>
            <a:gs pos="100000">
              <a:schemeClr val="phClr">
                <a:shade val="30000"/>
              </a:schemeClr>
            </a:gs>
          </a:gsLst>
          <a:path path="circle">
            <a:fillToRect l="50000" t="50000" r="50000" b="50000"/>
          </a:path>
          <a:tileRect l="0" t="0" r="0" b="0"/>
        </a:gradFill>
      </a:bgFillStyleLst>
    </a:fmtScheme>
  </a:themeElemen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B1:C34"/>
  <sheetViews>
    <sheetView showFormulas="false" showGridLines="false" showRowColHeaders="true" showZeros="true" rightToLeft="false" tabSelected="tru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3"/>
    <col collapsed="false" customWidth="true" hidden="false" outlineLevel="0" max="2" min="2" style="0" width="28"/>
    <col collapsed="false" customWidth="true" hidden="false" outlineLevel="0" max="3" min="3" style="0" width="95"/>
  </cols>
  <sheetData>
    <row r="1" customFormat="false" ht="19.7" hidden="false" customHeight="false" outlineLevel="0" collapsed="false">
      <c r="B1" s="1" t="s">
        <v>0</v>
      </c>
    </row>
    <row r="2" customFormat="false" ht="15" hidden="false" customHeight="false" outlineLevel="0" collapsed="false">
      <c r="B2" s="2" t="s">
        <v>1</v>
      </c>
    </row>
    <row r="4" customFormat="false" ht="61.5" hidden="false" customHeight="true" outlineLevel="0" collapsed="false">
      <c r="B4" s="3" t="s">
        <v>2</v>
      </c>
      <c r="C4" s="3"/>
    </row>
    <row r="6" customFormat="false" ht="15" hidden="false" customHeight="false" outlineLevel="0" collapsed="false">
      <c r="B6" s="4" t="s">
        <v>3</v>
      </c>
    </row>
    <row r="7" customFormat="false" ht="60" hidden="false" customHeight="true" outlineLevel="0" collapsed="false">
      <c r="B7" s="5" t="s">
        <v>4</v>
      </c>
      <c r="C7" s="5"/>
    </row>
    <row r="9" customFormat="false" ht="15" hidden="false" customHeight="false" outlineLevel="0" collapsed="false">
      <c r="B9" s="4" t="s">
        <v>5</v>
      </c>
    </row>
    <row r="10" customFormat="false" ht="30" hidden="false" customHeight="true" outlineLevel="0" collapsed="false">
      <c r="B10" s="6" t="s">
        <v>6</v>
      </c>
      <c r="C10" s="7" t="s">
        <v>7</v>
      </c>
    </row>
    <row r="11" customFormat="false" ht="60" hidden="false" customHeight="true" outlineLevel="0" collapsed="false">
      <c r="B11" s="6" t="s">
        <v>8</v>
      </c>
      <c r="C11" s="7" t="s">
        <v>9</v>
      </c>
    </row>
    <row r="12" customFormat="false" ht="15" hidden="false" customHeight="true" outlineLevel="0" collapsed="false">
      <c r="B12" s="6" t="s">
        <v>10</v>
      </c>
      <c r="C12" s="7" t="s">
        <v>11</v>
      </c>
    </row>
    <row r="13" customFormat="false" ht="30" hidden="false" customHeight="true" outlineLevel="0" collapsed="false">
      <c r="B13" s="6" t="s">
        <v>12</v>
      </c>
      <c r="C13" s="7" t="s">
        <v>13</v>
      </c>
    </row>
    <row r="14" customFormat="false" ht="15" hidden="false" customHeight="true" outlineLevel="0" collapsed="false">
      <c r="B14" s="6" t="s">
        <v>14</v>
      </c>
      <c r="C14" s="7" t="s">
        <v>15</v>
      </c>
    </row>
    <row r="16" customFormat="false" ht="15" hidden="false" customHeight="false" outlineLevel="0" collapsed="false">
      <c r="B16" s="4" t="s">
        <v>16</v>
      </c>
    </row>
    <row r="17" customFormat="false" ht="15" hidden="false" customHeight="true" outlineLevel="0" collapsed="false">
      <c r="B17" s="6" t="s">
        <v>17</v>
      </c>
      <c r="C17" s="7" t="s">
        <v>18</v>
      </c>
    </row>
    <row r="18" customFormat="false" ht="15" hidden="false" customHeight="true" outlineLevel="0" collapsed="false">
      <c r="B18" s="6" t="s">
        <v>19</v>
      </c>
      <c r="C18" s="7" t="s">
        <v>20</v>
      </c>
    </row>
    <row r="19" customFormat="false" ht="15" hidden="false" customHeight="true" outlineLevel="0" collapsed="false">
      <c r="B19" s="6" t="s">
        <v>21</v>
      </c>
      <c r="C19" s="7" t="s">
        <v>22</v>
      </c>
    </row>
    <row r="21" customFormat="false" ht="15" hidden="false" customHeight="false" outlineLevel="0" collapsed="false">
      <c r="B21" s="4" t="s">
        <v>23</v>
      </c>
    </row>
    <row r="22" customFormat="false" ht="15" hidden="false" customHeight="false" outlineLevel="0" collapsed="false">
      <c r="B22" s="8" t="s">
        <v>24</v>
      </c>
      <c r="C22" s="9" t="s">
        <v>25</v>
      </c>
    </row>
    <row r="23" customFormat="false" ht="15" hidden="false" customHeight="false" outlineLevel="0" collapsed="false">
      <c r="B23" s="10" t="s">
        <v>24</v>
      </c>
      <c r="C23" s="9" t="s">
        <v>26</v>
      </c>
    </row>
    <row r="24" customFormat="false" ht="15" hidden="false" customHeight="false" outlineLevel="0" collapsed="false">
      <c r="B24" s="11" t="s">
        <v>24</v>
      </c>
      <c r="C24" s="9" t="s">
        <v>27</v>
      </c>
    </row>
    <row r="25" customFormat="false" ht="15" hidden="false" customHeight="false" outlineLevel="0" collapsed="false">
      <c r="B25" s="12" t="s">
        <v>28</v>
      </c>
      <c r="C25" s="9" t="s">
        <v>29</v>
      </c>
    </row>
    <row r="27" customFormat="false" ht="15" hidden="false" customHeight="false" outlineLevel="0" collapsed="false">
      <c r="B27" s="4" t="s">
        <v>30</v>
      </c>
    </row>
    <row r="28" customFormat="false" ht="30" hidden="false" customHeight="true" outlineLevel="0" collapsed="false">
      <c r="B28" s="13" t="s">
        <v>31</v>
      </c>
      <c r="C28" s="7" t="s">
        <v>32</v>
      </c>
    </row>
    <row r="29" customFormat="false" ht="45" hidden="false" customHeight="true" outlineLevel="0" collapsed="false">
      <c r="B29" s="13" t="s">
        <v>31</v>
      </c>
      <c r="C29" s="7" t="s">
        <v>33</v>
      </c>
    </row>
    <row r="30" customFormat="false" ht="60" hidden="false" customHeight="true" outlineLevel="0" collapsed="false">
      <c r="B30" s="13" t="s">
        <v>31</v>
      </c>
      <c r="C30" s="7" t="s">
        <v>34</v>
      </c>
    </row>
    <row r="31" customFormat="false" ht="15" hidden="false" customHeight="true" outlineLevel="0" collapsed="false">
      <c r="B31" s="13" t="s">
        <v>31</v>
      </c>
      <c r="C31" s="7" t="s">
        <v>35</v>
      </c>
    </row>
    <row r="32" customFormat="false" ht="30" hidden="false" customHeight="true" outlineLevel="0" collapsed="false">
      <c r="B32" s="13" t="s">
        <v>31</v>
      </c>
      <c r="C32" s="7" t="s">
        <v>36</v>
      </c>
    </row>
    <row r="34" customFormat="false" ht="15" hidden="false" customHeight="false" outlineLevel="0" collapsed="false">
      <c r="B34" s="14" t="s">
        <v>37</v>
      </c>
      <c r="C34" s="9" t="s">
        <v>38</v>
      </c>
    </row>
  </sheetData>
  <mergeCells count="2">
    <mergeCell ref="B4:C4"/>
    <mergeCell ref="B7:C7"/>
  </mergeCells>
  <printOptions headings="false" gridLines="false" gridLinesSet="true" horizontalCentered="false" verticalCentered="false"/>
  <pageMargins left="0.75" right="0.75" top="1" bottom="1"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C11"/>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46"/>
    <col collapsed="false" customWidth="true" hidden="false" outlineLevel="0" max="2" min="2" style="0" width="3"/>
    <col collapsed="false" customWidth="true" hidden="false" outlineLevel="0" max="3" min="3" style="0" width="30"/>
  </cols>
  <sheetData>
    <row r="1" customFormat="false" ht="17.35" hidden="false" customHeight="false" outlineLevel="0" collapsed="false">
      <c r="A1" s="15" t="s">
        <v>17</v>
      </c>
    </row>
    <row r="2" customFormat="false" ht="15" hidden="false" customHeight="false" outlineLevel="0" collapsed="false">
      <c r="A2" s="16" t="s">
        <v>39</v>
      </c>
    </row>
    <row r="5" customFormat="false" ht="15" hidden="false" customHeight="false" outlineLevel="0" collapsed="false">
      <c r="A5" s="14" t="s">
        <v>40</v>
      </c>
      <c r="C5" s="8" t="s">
        <v>41</v>
      </c>
    </row>
    <row r="6" customFormat="false" ht="15" hidden="false" customHeight="false" outlineLevel="0" collapsed="false">
      <c r="A6" s="14" t="s">
        <v>42</v>
      </c>
      <c r="C6" s="17" t="n">
        <v>46295</v>
      </c>
    </row>
    <row r="7" customFormat="false" ht="15" hidden="false" customHeight="false" outlineLevel="0" collapsed="false">
      <c r="A7" s="14" t="s">
        <v>43</v>
      </c>
      <c r="C7" s="17" t="n">
        <v>46477</v>
      </c>
    </row>
    <row r="8" customFormat="false" ht="15" hidden="false" customHeight="false" outlineLevel="0" collapsed="false">
      <c r="A8" s="14" t="s">
        <v>44</v>
      </c>
      <c r="C8" s="18" t="n">
        <v>0.0575</v>
      </c>
    </row>
    <row r="9" customFormat="false" ht="15" hidden="false" customHeight="false" outlineLevel="0" collapsed="false">
      <c r="A9" s="14" t="s">
        <v>45</v>
      </c>
      <c r="C9" s="19" t="n">
        <v>3</v>
      </c>
    </row>
    <row r="10" customFormat="false" ht="15" hidden="false" customHeight="false" outlineLevel="0" collapsed="false">
      <c r="A10" s="14" t="s">
        <v>46</v>
      </c>
      <c r="C10" s="19" t="n">
        <v>15</v>
      </c>
    </row>
    <row r="11" customFormat="false" ht="15" hidden="false" customHeight="false" outlineLevel="0" collapsed="false">
      <c r="A11" s="14" t="s">
        <v>47</v>
      </c>
      <c r="C11" s="19" t="n">
        <v>45</v>
      </c>
    </row>
  </sheetData>
  <printOptions headings="false" gridLines="false" gridLinesSet="true" horizontalCentered="false" verticalCentered="false"/>
  <pageMargins left="0.75" right="0.75" top="1" bottom="1"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P1008"/>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pane xSplit="2" ySplit="8" topLeftCell="C9" activePane="bottomRight" state="frozen"/>
      <selection pane="topLeft" activeCell="A1" activeCellId="0" sqref="A1"/>
      <selection pane="topRight" activeCell="C1" activeCellId="0" sqref="C1"/>
      <selection pane="bottomLeft" activeCell="A9" activeCellId="0" sqref="A9"/>
      <selection pane="bottomRight" activeCell="A1" activeCellId="0" sqref="A1"/>
    </sheetView>
  </sheetViews>
  <sheetFormatPr defaultColWidth="8.6796875" defaultRowHeight="15" zeroHeight="false" outlineLevelRow="0" outlineLevelCol="0"/>
  <cols>
    <col collapsed="false" customWidth="true" hidden="false" outlineLevel="0" max="1" min="1" style="0" width="26"/>
    <col collapsed="false" customWidth="true" hidden="false" outlineLevel="0" max="2" min="2" style="0" width="11"/>
    <col collapsed="false" customWidth="true" hidden="false" outlineLevel="0" max="4" min="3" style="0" width="10"/>
    <col collapsed="false" customWidth="true" hidden="false" outlineLevel="0" max="6" min="5" style="0" width="12"/>
    <col collapsed="false" customWidth="true" hidden="false" outlineLevel="0" max="7" min="7" style="0" width="14"/>
    <col collapsed="false" customWidth="true" hidden="false" outlineLevel="0" max="8" min="8" style="0" width="13"/>
    <col collapsed="false" customWidth="true" hidden="false" outlineLevel="0" max="9" min="9" style="0" width="14"/>
    <col collapsed="false" customWidth="true" hidden="false" outlineLevel="0" max="10" min="10" style="0" width="8"/>
    <col collapsed="false" customWidth="true" hidden="false" outlineLevel="0" max="11" min="11" style="0" width="13"/>
    <col collapsed="false" customWidth="true" hidden="false" outlineLevel="0" max="12" min="12" style="0" width="12"/>
    <col collapsed="false" customWidth="true" hidden="false" outlineLevel="0" max="13" min="13" style="0" width="9"/>
    <col collapsed="false" customWidth="true" hidden="false" outlineLevel="0" max="14" min="14" style="0" width="22"/>
    <col collapsed="false" customWidth="true" hidden="false" outlineLevel="0" max="15" min="15" style="0" width="13"/>
    <col collapsed="false" customWidth="true" hidden="false" outlineLevel="0" max="16" min="16" style="0" width="38"/>
  </cols>
  <sheetData>
    <row r="1" customFormat="false" ht="17.35" hidden="false" customHeight="false" outlineLevel="0" collapsed="false">
      <c r="A1" s="15" t="s">
        <v>48</v>
      </c>
    </row>
    <row r="2" customFormat="false" ht="15" hidden="false" customHeight="false" outlineLevel="0" collapsed="false">
      <c r="A2" s="16" t="s">
        <v>39</v>
      </c>
    </row>
    <row r="8" customFormat="false" ht="42" hidden="false" customHeight="true" outlineLevel="0" collapsed="false">
      <c r="A8" s="20" t="s">
        <v>49</v>
      </c>
      <c r="B8" s="20" t="s">
        <v>50</v>
      </c>
      <c r="C8" s="20" t="s">
        <v>51</v>
      </c>
      <c r="D8" s="20" t="s">
        <v>52</v>
      </c>
      <c r="E8" s="20" t="s">
        <v>53</v>
      </c>
      <c r="F8" s="20" t="s">
        <v>54</v>
      </c>
      <c r="G8" s="20" t="s">
        <v>55</v>
      </c>
      <c r="H8" s="20" t="s">
        <v>56</v>
      </c>
      <c r="I8" s="20" t="s">
        <v>57</v>
      </c>
      <c r="J8" s="20" t="s">
        <v>58</v>
      </c>
      <c r="K8" s="20" t="s">
        <v>59</v>
      </c>
      <c r="L8" s="20" t="s">
        <v>60</v>
      </c>
      <c r="M8" s="20" t="s">
        <v>61</v>
      </c>
      <c r="N8" s="20" t="s">
        <v>62</v>
      </c>
      <c r="O8" s="20" t="s">
        <v>63</v>
      </c>
      <c r="P8" s="20" t="s">
        <v>64</v>
      </c>
    </row>
    <row r="9" customFormat="false" ht="15" hidden="false" customHeight="false" outlineLevel="0" collapsed="false">
      <c r="A9" s="8" t="s">
        <v>65</v>
      </c>
      <c r="B9" s="8" t="s">
        <v>66</v>
      </c>
      <c r="C9" s="19" t="n">
        <v>30</v>
      </c>
      <c r="D9" s="8" t="s">
        <v>67</v>
      </c>
      <c r="E9" s="17" t="n">
        <v>46234</v>
      </c>
      <c r="F9" s="17"/>
      <c r="G9" s="21" t="n">
        <v>78000</v>
      </c>
      <c r="H9" s="21" t="n">
        <v>0</v>
      </c>
      <c r="I9" s="22" t="n">
        <f aca="false">IF(D9="","",G9-H9)</f>
        <v>78000</v>
      </c>
      <c r="J9" s="23" t="n">
        <f aca="false">IF(D9="","",Settings!$C$6-E9)</f>
        <v>61</v>
      </c>
      <c r="K9" s="10" t="str">
        <f aca="false">IF(D9="","",IF(J9&lt;=30,"0-30 days",IF(J9&lt;=45,"31-45 days",IF(J9&lt;=60,"46-60 days",IF(J9&lt;=90,"61-90 days",IF(J9&lt;=180,"91-180 days","Over 180 days"))))))</f>
        <v>61-90 days</v>
      </c>
      <c r="L9" s="24" t="n">
        <f aca="false">IF(OR(D9="",NOT(OR(B9="Micro",B9="Small"))),"",IF(F9="",E9,F9)+IF(C9="",Settings!$C$10,MIN(C9,Settings!$C$11)))</f>
        <v>46264</v>
      </c>
      <c r="M9" s="23" t="n">
        <f aca="false">IF(L9="","",MAX(0,Settings!$C$6-L9))</f>
        <v>31</v>
      </c>
      <c r="N9" s="10" t="str">
        <f aca="false">IF(D9="","",IF(I9&lt;=0,"Paid",IF(NOT(OR(B9="Micro",B9="Small")),"Not covered by s.15",IF(M9&gt;0,"MSME overdue","MSME within due date"))))</f>
        <v>MSME overdue</v>
      </c>
      <c r="O9" s="22" t="n">
        <f aca="false">IF(N9&lt;&gt;"MSME overdue","",ROUND(I9*((1+Settings!$C$9*Settings!$C$8/12)^(M9/(365/12))-1),0))</f>
        <v>1143</v>
      </c>
      <c r="P9" s="10" t="str">
        <f aca="false">IF(OR(L9="",I9&lt;=0),"",IF(L9&lt;=Settings!$C$7,IF(Settings!$C$6&gt;=Settings!$C$7,"Unpaid past due at year end: review","Pay before year end to avoid disallowance"),""))</f>
        <v>Pay before year end to avoid disallowance</v>
      </c>
    </row>
    <row r="10" customFormat="false" ht="15" hidden="false" customHeight="false" outlineLevel="0" collapsed="false">
      <c r="A10" s="8" t="s">
        <v>68</v>
      </c>
      <c r="B10" s="8" t="s">
        <v>69</v>
      </c>
      <c r="C10" s="19"/>
      <c r="D10" s="8" t="s">
        <v>70</v>
      </c>
      <c r="E10" s="17" t="n">
        <v>46260</v>
      </c>
      <c r="F10" s="17" t="n">
        <v>46262</v>
      </c>
      <c r="G10" s="21" t="n">
        <v>410000</v>
      </c>
      <c r="H10" s="21" t="n">
        <v>200000</v>
      </c>
      <c r="I10" s="22" t="n">
        <f aca="false">IF(D10="","",G10-H10)</f>
        <v>210000</v>
      </c>
      <c r="J10" s="23" t="n">
        <f aca="false">IF(D10="","",Settings!$C$6-E10)</f>
        <v>35</v>
      </c>
      <c r="K10" s="10" t="str">
        <f aca="false">IF(D10="","",IF(J10&lt;=30,"0-30 days",IF(J10&lt;=45,"31-45 days",IF(J10&lt;=60,"46-60 days",IF(J10&lt;=90,"61-90 days",IF(J10&lt;=180,"91-180 days","Over 180 days"))))))</f>
        <v>31-45 days</v>
      </c>
      <c r="L10" s="24" t="n">
        <f aca="false">IF(OR(D10="",NOT(OR(B10="Micro",B10="Small"))),"",IF(F10="",E10,F10)+IF(C10="",Settings!$C$10,MIN(C10,Settings!$C$11)))</f>
        <v>46277</v>
      </c>
      <c r="M10" s="23" t="n">
        <f aca="false">IF(L10="","",MAX(0,Settings!$C$6-L10))</f>
        <v>18</v>
      </c>
      <c r="N10" s="10" t="str">
        <f aca="false">IF(D10="","",IF(I10&lt;=0,"Paid",IF(NOT(OR(B10="Micro",B10="Small")),"Not covered by s.15",IF(M10&gt;0,"MSME overdue","MSME within due date"))))</f>
        <v>MSME overdue</v>
      </c>
      <c r="O10" s="22" t="n">
        <f aca="false">IF(N10&lt;&gt;"MSME overdue","",ROUND(I10*((1+Settings!$C$9*Settings!$C$8/12)^(M10/(365/12))-1),0))</f>
        <v>1781</v>
      </c>
      <c r="P10" s="10" t="str">
        <f aca="false">IF(OR(L10="",I10&lt;=0),"",IF(L10&lt;=Settings!$C$7,IF(Settings!$C$6&gt;=Settings!$C$7,"Unpaid past due at year end: review","Pay before year end to avoid disallowance"),""))</f>
        <v>Pay before year end to avoid disallowance</v>
      </c>
    </row>
    <row r="11" customFormat="false" ht="15" hidden="false" customHeight="false" outlineLevel="0" collapsed="false">
      <c r="A11" s="8" t="s">
        <v>71</v>
      </c>
      <c r="B11" s="8" t="s">
        <v>69</v>
      </c>
      <c r="C11" s="19" t="n">
        <v>60</v>
      </c>
      <c r="D11" s="8" t="s">
        <v>72</v>
      </c>
      <c r="E11" s="17" t="n">
        <v>46244</v>
      </c>
      <c r="F11" s="17"/>
      <c r="G11" s="21" t="n">
        <v>950000</v>
      </c>
      <c r="H11" s="21" t="n">
        <v>0</v>
      </c>
      <c r="I11" s="22" t="n">
        <f aca="false">IF(D11="","",G11-H11)</f>
        <v>950000</v>
      </c>
      <c r="J11" s="23" t="n">
        <f aca="false">IF(D11="","",Settings!$C$6-E11)</f>
        <v>51</v>
      </c>
      <c r="K11" s="10" t="str">
        <f aca="false">IF(D11="","",IF(J11&lt;=30,"0-30 days",IF(J11&lt;=45,"31-45 days",IF(J11&lt;=60,"46-60 days",IF(J11&lt;=90,"61-90 days",IF(J11&lt;=180,"91-180 days","Over 180 days"))))))</f>
        <v>46-60 days</v>
      </c>
      <c r="L11" s="24" t="n">
        <f aca="false">IF(OR(D11="",NOT(OR(B11="Micro",B11="Small"))),"",IF(F11="",E11,F11)+IF(C11="",Settings!$C$10,MIN(C11,Settings!$C$11)))</f>
        <v>46289</v>
      </c>
      <c r="M11" s="23" t="n">
        <f aca="false">IF(L11="","",MAX(0,Settings!$C$6-L11))</f>
        <v>6</v>
      </c>
      <c r="N11" s="10" t="str">
        <f aca="false">IF(D11="","",IF(I11&lt;=0,"Paid",IF(NOT(OR(B11="Micro",B11="Small")),"Not covered by s.15",IF(M11&gt;0,"MSME overdue","MSME within due date"))))</f>
        <v>MSME overdue</v>
      </c>
      <c r="O11" s="22" t="n">
        <f aca="false">IF(N11&lt;&gt;"MSME overdue","",ROUND(I11*((1+Settings!$C$9*Settings!$C$8/12)^(M11/(365/12))-1),0))</f>
        <v>2678</v>
      </c>
      <c r="P11" s="10" t="str">
        <f aca="false">IF(OR(L11="",I11&lt;=0),"",IF(L11&lt;=Settings!$C$7,IF(Settings!$C$6&gt;=Settings!$C$7,"Unpaid past due at year end: review","Pay before year end to avoid disallowance"),""))</f>
        <v>Pay before year end to avoid disallowance</v>
      </c>
    </row>
    <row r="12" customFormat="false" ht="15" hidden="false" customHeight="false" outlineLevel="0" collapsed="false">
      <c r="A12" s="8" t="s">
        <v>73</v>
      </c>
      <c r="B12" s="8" t="s">
        <v>74</v>
      </c>
      <c r="C12" s="19" t="n">
        <v>45</v>
      </c>
      <c r="D12" s="8" t="s">
        <v>75</v>
      </c>
      <c r="E12" s="17" t="n">
        <v>46188</v>
      </c>
      <c r="F12" s="17"/>
      <c r="G12" s="21" t="n">
        <v>182000</v>
      </c>
      <c r="H12" s="21" t="n">
        <v>0</v>
      </c>
      <c r="I12" s="22" t="n">
        <f aca="false">IF(D12="","",G12-H12)</f>
        <v>182000</v>
      </c>
      <c r="J12" s="23" t="n">
        <f aca="false">IF(D12="","",Settings!$C$6-E12)</f>
        <v>107</v>
      </c>
      <c r="K12" s="10" t="str">
        <f aca="false">IF(D12="","",IF(J12&lt;=30,"0-30 days",IF(J12&lt;=45,"31-45 days",IF(J12&lt;=60,"46-60 days",IF(J12&lt;=90,"61-90 days",IF(J12&lt;=180,"91-180 days","Over 180 days"))))))</f>
        <v>91-180 days</v>
      </c>
      <c r="L12" s="24" t="str">
        <f aca="false">IF(OR(D12="",NOT(OR(B12="Micro",B12="Small"))),"",IF(F12="",E12,F12)+IF(C12="",Settings!$C$10,MIN(C12,Settings!$C$11)))</f>
        <v/>
      </c>
      <c r="M12" s="23" t="str">
        <f aca="false">IF(L12="","",MAX(0,Settings!$C$6-L12))</f>
        <v/>
      </c>
      <c r="N12" s="10" t="str">
        <f aca="false">IF(D12="","",IF(I12&lt;=0,"Paid",IF(NOT(OR(B12="Micro",B12="Small")),"Not covered by s.15",IF(M12&gt;0,"MSME overdue","MSME within due date"))))</f>
        <v>Not covered by s.15</v>
      </c>
      <c r="O12" s="22" t="str">
        <f aca="false">IF(N12&lt;&gt;"MSME overdue","",ROUND(I12*((1+Settings!$C$9*Settings!$C$8/12)^(M12/(365/12))-1),0))</f>
        <v/>
      </c>
      <c r="P12" s="10" t="str">
        <f aca="false">IF(OR(L12="",I12&lt;=0),"",IF(L12&lt;=Settings!$C$7,IF(Settings!$C$6&gt;=Settings!$C$7,"Unpaid past due at year end: review","Pay before year end to avoid disallowance"),""))</f>
        <v/>
      </c>
    </row>
    <row r="13" customFormat="false" ht="15" hidden="false" customHeight="false" outlineLevel="0" collapsed="false">
      <c r="A13" s="8" t="s">
        <v>76</v>
      </c>
      <c r="B13" s="8" t="s">
        <v>77</v>
      </c>
      <c r="C13" s="19" t="n">
        <v>60</v>
      </c>
      <c r="D13" s="8" t="s">
        <v>78</v>
      </c>
      <c r="E13" s="17" t="n">
        <v>46270</v>
      </c>
      <c r="F13" s="17"/>
      <c r="G13" s="21" t="n">
        <v>145000</v>
      </c>
      <c r="H13" s="21" t="n">
        <v>0</v>
      </c>
      <c r="I13" s="22" t="n">
        <f aca="false">IF(D13="","",G13-H13)</f>
        <v>145000</v>
      </c>
      <c r="J13" s="23" t="n">
        <f aca="false">IF(D13="","",Settings!$C$6-E13)</f>
        <v>25</v>
      </c>
      <c r="K13" s="10" t="str">
        <f aca="false">IF(D13="","",IF(J13&lt;=30,"0-30 days",IF(J13&lt;=45,"31-45 days",IF(J13&lt;=60,"46-60 days",IF(J13&lt;=90,"61-90 days",IF(J13&lt;=180,"91-180 days","Over 180 days"))))))</f>
        <v>0-30 days</v>
      </c>
      <c r="L13" s="24" t="str">
        <f aca="false">IF(OR(D13="",NOT(OR(B13="Micro",B13="Small"))),"",IF(F13="",E13,F13)+IF(C13="",Settings!$C$10,MIN(C13,Settings!$C$11)))</f>
        <v/>
      </c>
      <c r="M13" s="23" t="str">
        <f aca="false">IF(L13="","",MAX(0,Settings!$C$6-L13))</f>
        <v/>
      </c>
      <c r="N13" s="10" t="str">
        <f aca="false">IF(D13="","",IF(I13&lt;=0,"Paid",IF(NOT(OR(B13="Micro",B13="Small")),"Not covered by s.15",IF(M13&gt;0,"MSME overdue","MSME within due date"))))</f>
        <v>Not covered by s.15</v>
      </c>
      <c r="O13" s="22" t="str">
        <f aca="false">IF(N13&lt;&gt;"MSME overdue","",ROUND(I13*((1+Settings!$C$9*Settings!$C$8/12)^(M13/(365/12))-1),0))</f>
        <v/>
      </c>
      <c r="P13" s="10" t="str">
        <f aca="false">IF(OR(L13="",I13&lt;=0),"",IF(L13&lt;=Settings!$C$7,IF(Settings!$C$6&gt;=Settings!$C$7,"Unpaid past due at year end: review","Pay before year end to avoid disallowance"),""))</f>
        <v/>
      </c>
    </row>
    <row r="14" customFormat="false" ht="15" hidden="false" customHeight="false" outlineLevel="0" collapsed="false">
      <c r="A14" s="8" t="s">
        <v>79</v>
      </c>
      <c r="B14" s="8" t="s">
        <v>77</v>
      </c>
      <c r="C14" s="19" t="n">
        <v>30</v>
      </c>
      <c r="D14" s="8" t="s">
        <v>80</v>
      </c>
      <c r="E14" s="17" t="n">
        <v>46162</v>
      </c>
      <c r="F14" s="17"/>
      <c r="G14" s="21" t="n">
        <v>236000</v>
      </c>
      <c r="H14" s="21" t="n">
        <v>100000</v>
      </c>
      <c r="I14" s="22" t="n">
        <f aca="false">IF(D14="","",G14-H14)</f>
        <v>136000</v>
      </c>
      <c r="J14" s="23" t="n">
        <f aca="false">IF(D14="","",Settings!$C$6-E14)</f>
        <v>133</v>
      </c>
      <c r="K14" s="10" t="str">
        <f aca="false">IF(D14="","",IF(J14&lt;=30,"0-30 days",IF(J14&lt;=45,"31-45 days",IF(J14&lt;=60,"46-60 days",IF(J14&lt;=90,"61-90 days",IF(J14&lt;=180,"91-180 days","Over 180 days"))))))</f>
        <v>91-180 days</v>
      </c>
      <c r="L14" s="24" t="str">
        <f aca="false">IF(OR(D14="",NOT(OR(B14="Micro",B14="Small"))),"",IF(F14="",E14,F14)+IF(C14="",Settings!$C$10,MIN(C14,Settings!$C$11)))</f>
        <v/>
      </c>
      <c r="M14" s="23" t="str">
        <f aca="false">IF(L14="","",MAX(0,Settings!$C$6-L14))</f>
        <v/>
      </c>
      <c r="N14" s="10" t="str">
        <f aca="false">IF(D14="","",IF(I14&lt;=0,"Paid",IF(NOT(OR(B14="Micro",B14="Small")),"Not covered by s.15",IF(M14&gt;0,"MSME overdue","MSME within due date"))))</f>
        <v>Not covered by s.15</v>
      </c>
      <c r="O14" s="22" t="str">
        <f aca="false">IF(N14&lt;&gt;"MSME overdue","",ROUND(I14*((1+Settings!$C$9*Settings!$C$8/12)^(M14/(365/12))-1),0))</f>
        <v/>
      </c>
      <c r="P14" s="10" t="str">
        <f aca="false">IF(OR(L14="",I14&lt;=0),"",IF(L14&lt;=Settings!$C$7,IF(Settings!$C$6&gt;=Settings!$C$7,"Unpaid past due at year end: review","Pay before year end to avoid disallowance"),""))</f>
        <v/>
      </c>
    </row>
    <row r="15" customFormat="false" ht="15" hidden="false" customHeight="false" outlineLevel="0" collapsed="false">
      <c r="A15" s="8" t="s">
        <v>81</v>
      </c>
      <c r="B15" s="8" t="s">
        <v>66</v>
      </c>
      <c r="C15" s="19" t="n">
        <v>45</v>
      </c>
      <c r="D15" s="8" t="s">
        <v>82</v>
      </c>
      <c r="E15" s="17" t="n">
        <v>46287</v>
      </c>
      <c r="F15" s="17" t="n">
        <v>46289</v>
      </c>
      <c r="G15" s="21" t="n">
        <v>126000</v>
      </c>
      <c r="H15" s="21" t="n">
        <v>0</v>
      </c>
      <c r="I15" s="22" t="n">
        <f aca="false">IF(D15="","",G15-H15)</f>
        <v>126000</v>
      </c>
      <c r="J15" s="23" t="n">
        <f aca="false">IF(D15="","",Settings!$C$6-E15)</f>
        <v>8</v>
      </c>
      <c r="K15" s="10" t="str">
        <f aca="false">IF(D15="","",IF(J15&lt;=30,"0-30 days",IF(J15&lt;=45,"31-45 days",IF(J15&lt;=60,"46-60 days",IF(J15&lt;=90,"61-90 days",IF(J15&lt;=180,"91-180 days","Over 180 days"))))))</f>
        <v>0-30 days</v>
      </c>
      <c r="L15" s="24" t="n">
        <f aca="false">IF(OR(D15="",NOT(OR(B15="Micro",B15="Small"))),"",IF(F15="",E15,F15)+IF(C15="",Settings!$C$10,MIN(C15,Settings!$C$11)))</f>
        <v>46334</v>
      </c>
      <c r="M15" s="23" t="n">
        <f aca="false">IF(L15="","",MAX(0,Settings!$C$6-L15))</f>
        <v>0</v>
      </c>
      <c r="N15" s="10" t="str">
        <f aca="false">IF(D15="","",IF(I15&lt;=0,"Paid",IF(NOT(OR(B15="Micro",B15="Small")),"Not covered by s.15",IF(M15&gt;0,"MSME overdue","MSME within due date"))))</f>
        <v>MSME within due date</v>
      </c>
      <c r="O15" s="22" t="str">
        <f aca="false">IF(N15&lt;&gt;"MSME overdue","",ROUND(I15*((1+Settings!$C$9*Settings!$C$8/12)^(M15/(365/12))-1),0))</f>
        <v/>
      </c>
      <c r="P15" s="10" t="str">
        <f aca="false">IF(OR(L15="",I15&lt;=0),"",IF(L15&lt;=Settings!$C$7,IF(Settings!$C$6&gt;=Settings!$C$7,"Unpaid past due at year end: review","Pay before year end to avoid disallowance"),""))</f>
        <v>Pay before year end to avoid disallowance</v>
      </c>
    </row>
    <row r="16" customFormat="false" ht="15" hidden="false" customHeight="false" outlineLevel="0" collapsed="false">
      <c r="A16" s="8"/>
      <c r="B16" s="8"/>
      <c r="C16" s="19"/>
      <c r="D16" s="8"/>
      <c r="E16" s="17"/>
      <c r="F16" s="17"/>
      <c r="G16" s="21"/>
      <c r="H16" s="21"/>
      <c r="I16" s="22" t="str">
        <f aca="false">IF(D16="","",G16-H16)</f>
        <v/>
      </c>
      <c r="J16" s="23" t="str">
        <f aca="false">IF(D16="","",Settings!$C$6-E16)</f>
        <v/>
      </c>
      <c r="K16" s="10" t="str">
        <f aca="false">IF(D16="","",IF(J16&lt;=30,"0-30 days",IF(J16&lt;=45,"31-45 days",IF(J16&lt;=60,"46-60 days",IF(J16&lt;=90,"61-90 days",IF(J16&lt;=180,"91-180 days","Over 180 days"))))))</f>
        <v/>
      </c>
      <c r="L16" s="24" t="str">
        <f aca="false">IF(OR(D16="",NOT(OR(B16="Micro",B16="Small"))),"",IF(F16="",E16,F16)+IF(C16="",Settings!$C$10,MIN(C16,Settings!$C$11)))</f>
        <v/>
      </c>
      <c r="M16" s="23" t="str">
        <f aca="false">IF(L16="","",MAX(0,Settings!$C$6-L16))</f>
        <v/>
      </c>
      <c r="N16" s="10" t="str">
        <f aca="false">IF(D16="","",IF(I16&lt;=0,"Paid",IF(NOT(OR(B16="Micro",B16="Small")),"Not covered by s.15",IF(M16&gt;0,"MSME overdue","MSME within due date"))))</f>
        <v/>
      </c>
      <c r="O16" s="22" t="str">
        <f aca="false">IF(N16&lt;&gt;"MSME overdue","",ROUND(I16*((1+Settings!$C$9*Settings!$C$8/12)^(M16/(365/12))-1),0))</f>
        <v/>
      </c>
      <c r="P16" s="10" t="str">
        <f aca="false">IF(OR(L16="",I16&lt;=0),"",IF(L16&lt;=Settings!$C$7,IF(Settings!$C$6&gt;=Settings!$C$7,"Unpaid past due at year end: review","Pay before year end to avoid disallowance"),""))</f>
        <v/>
      </c>
    </row>
    <row r="17" customFormat="false" ht="15" hidden="false" customHeight="false" outlineLevel="0" collapsed="false">
      <c r="A17" s="8"/>
      <c r="B17" s="8"/>
      <c r="C17" s="19"/>
      <c r="D17" s="8"/>
      <c r="E17" s="17"/>
      <c r="F17" s="17"/>
      <c r="G17" s="21"/>
      <c r="H17" s="21"/>
      <c r="I17" s="22" t="str">
        <f aca="false">IF(D17="","",G17-H17)</f>
        <v/>
      </c>
      <c r="J17" s="23" t="str">
        <f aca="false">IF(D17="","",Settings!$C$6-E17)</f>
        <v/>
      </c>
      <c r="K17" s="10" t="str">
        <f aca="false">IF(D17="","",IF(J17&lt;=30,"0-30 days",IF(J17&lt;=45,"31-45 days",IF(J17&lt;=60,"46-60 days",IF(J17&lt;=90,"61-90 days",IF(J17&lt;=180,"91-180 days","Over 180 days"))))))</f>
        <v/>
      </c>
      <c r="L17" s="24" t="str">
        <f aca="false">IF(OR(D17="",NOT(OR(B17="Micro",B17="Small"))),"",IF(F17="",E17,F17)+IF(C17="",Settings!$C$10,MIN(C17,Settings!$C$11)))</f>
        <v/>
      </c>
      <c r="M17" s="23" t="str">
        <f aca="false">IF(L17="","",MAX(0,Settings!$C$6-L17))</f>
        <v/>
      </c>
      <c r="N17" s="10" t="str">
        <f aca="false">IF(D17="","",IF(I17&lt;=0,"Paid",IF(NOT(OR(B17="Micro",B17="Small")),"Not covered by s.15",IF(M17&gt;0,"MSME overdue","MSME within due date"))))</f>
        <v/>
      </c>
      <c r="O17" s="22" t="str">
        <f aca="false">IF(N17&lt;&gt;"MSME overdue","",ROUND(I17*((1+Settings!$C$9*Settings!$C$8/12)^(M17/(365/12))-1),0))</f>
        <v/>
      </c>
      <c r="P17" s="10" t="str">
        <f aca="false">IF(OR(L17="",I17&lt;=0),"",IF(L17&lt;=Settings!$C$7,IF(Settings!$C$6&gt;=Settings!$C$7,"Unpaid past due at year end: review","Pay before year end to avoid disallowance"),""))</f>
        <v/>
      </c>
    </row>
    <row r="18" customFormat="false" ht="15" hidden="false" customHeight="false" outlineLevel="0" collapsed="false">
      <c r="A18" s="8"/>
      <c r="B18" s="8"/>
      <c r="C18" s="19"/>
      <c r="D18" s="8"/>
      <c r="E18" s="17"/>
      <c r="F18" s="17"/>
      <c r="G18" s="21"/>
      <c r="H18" s="21"/>
      <c r="I18" s="22" t="str">
        <f aca="false">IF(D18="","",G18-H18)</f>
        <v/>
      </c>
      <c r="J18" s="23" t="str">
        <f aca="false">IF(D18="","",Settings!$C$6-E18)</f>
        <v/>
      </c>
      <c r="K18" s="10" t="str">
        <f aca="false">IF(D18="","",IF(J18&lt;=30,"0-30 days",IF(J18&lt;=45,"31-45 days",IF(J18&lt;=60,"46-60 days",IF(J18&lt;=90,"61-90 days",IF(J18&lt;=180,"91-180 days","Over 180 days"))))))</f>
        <v/>
      </c>
      <c r="L18" s="24" t="str">
        <f aca="false">IF(OR(D18="",NOT(OR(B18="Micro",B18="Small"))),"",IF(F18="",E18,F18)+IF(C18="",Settings!$C$10,MIN(C18,Settings!$C$11)))</f>
        <v/>
      </c>
      <c r="M18" s="23" t="str">
        <f aca="false">IF(L18="","",MAX(0,Settings!$C$6-L18))</f>
        <v/>
      </c>
      <c r="N18" s="10" t="str">
        <f aca="false">IF(D18="","",IF(I18&lt;=0,"Paid",IF(NOT(OR(B18="Micro",B18="Small")),"Not covered by s.15",IF(M18&gt;0,"MSME overdue","MSME within due date"))))</f>
        <v/>
      </c>
      <c r="O18" s="22" t="str">
        <f aca="false">IF(N18&lt;&gt;"MSME overdue","",ROUND(I18*((1+Settings!$C$9*Settings!$C$8/12)^(M18/(365/12))-1),0))</f>
        <v/>
      </c>
      <c r="P18" s="10" t="str">
        <f aca="false">IF(OR(L18="",I18&lt;=0),"",IF(L18&lt;=Settings!$C$7,IF(Settings!$C$6&gt;=Settings!$C$7,"Unpaid past due at year end: review","Pay before year end to avoid disallowance"),""))</f>
        <v/>
      </c>
    </row>
    <row r="19" customFormat="false" ht="15" hidden="false" customHeight="false" outlineLevel="0" collapsed="false">
      <c r="A19" s="8"/>
      <c r="B19" s="8"/>
      <c r="C19" s="19"/>
      <c r="D19" s="8"/>
      <c r="E19" s="17"/>
      <c r="F19" s="17"/>
      <c r="G19" s="21"/>
      <c r="H19" s="21"/>
      <c r="I19" s="22" t="str">
        <f aca="false">IF(D19="","",G19-H19)</f>
        <v/>
      </c>
      <c r="J19" s="23" t="str">
        <f aca="false">IF(D19="","",Settings!$C$6-E19)</f>
        <v/>
      </c>
      <c r="K19" s="10" t="str">
        <f aca="false">IF(D19="","",IF(J19&lt;=30,"0-30 days",IF(J19&lt;=45,"31-45 days",IF(J19&lt;=60,"46-60 days",IF(J19&lt;=90,"61-90 days",IF(J19&lt;=180,"91-180 days","Over 180 days"))))))</f>
        <v/>
      </c>
      <c r="L19" s="24" t="str">
        <f aca="false">IF(OR(D19="",NOT(OR(B19="Micro",B19="Small"))),"",IF(F19="",E19,F19)+IF(C19="",Settings!$C$10,MIN(C19,Settings!$C$11)))</f>
        <v/>
      </c>
      <c r="M19" s="23" t="str">
        <f aca="false">IF(L19="","",MAX(0,Settings!$C$6-L19))</f>
        <v/>
      </c>
      <c r="N19" s="10" t="str">
        <f aca="false">IF(D19="","",IF(I19&lt;=0,"Paid",IF(NOT(OR(B19="Micro",B19="Small")),"Not covered by s.15",IF(M19&gt;0,"MSME overdue","MSME within due date"))))</f>
        <v/>
      </c>
      <c r="O19" s="22" t="str">
        <f aca="false">IF(N19&lt;&gt;"MSME overdue","",ROUND(I19*((1+Settings!$C$9*Settings!$C$8/12)^(M19/(365/12))-1),0))</f>
        <v/>
      </c>
      <c r="P19" s="10" t="str">
        <f aca="false">IF(OR(L19="",I19&lt;=0),"",IF(L19&lt;=Settings!$C$7,IF(Settings!$C$6&gt;=Settings!$C$7,"Unpaid past due at year end: review","Pay before year end to avoid disallowance"),""))</f>
        <v/>
      </c>
    </row>
    <row r="20" customFormat="false" ht="15" hidden="false" customHeight="false" outlineLevel="0" collapsed="false">
      <c r="A20" s="8"/>
      <c r="B20" s="8"/>
      <c r="C20" s="19"/>
      <c r="D20" s="8"/>
      <c r="E20" s="17"/>
      <c r="F20" s="17"/>
      <c r="G20" s="21"/>
      <c r="H20" s="21"/>
      <c r="I20" s="22" t="str">
        <f aca="false">IF(D20="","",G20-H20)</f>
        <v/>
      </c>
      <c r="J20" s="23" t="str">
        <f aca="false">IF(D20="","",Settings!$C$6-E20)</f>
        <v/>
      </c>
      <c r="K20" s="10" t="str">
        <f aca="false">IF(D20="","",IF(J20&lt;=30,"0-30 days",IF(J20&lt;=45,"31-45 days",IF(J20&lt;=60,"46-60 days",IF(J20&lt;=90,"61-90 days",IF(J20&lt;=180,"91-180 days","Over 180 days"))))))</f>
        <v/>
      </c>
      <c r="L20" s="24" t="str">
        <f aca="false">IF(OR(D20="",NOT(OR(B20="Micro",B20="Small"))),"",IF(F20="",E20,F20)+IF(C20="",Settings!$C$10,MIN(C20,Settings!$C$11)))</f>
        <v/>
      </c>
      <c r="M20" s="23" t="str">
        <f aca="false">IF(L20="","",MAX(0,Settings!$C$6-L20))</f>
        <v/>
      </c>
      <c r="N20" s="10" t="str">
        <f aca="false">IF(D20="","",IF(I20&lt;=0,"Paid",IF(NOT(OR(B20="Micro",B20="Small")),"Not covered by s.15",IF(M20&gt;0,"MSME overdue","MSME within due date"))))</f>
        <v/>
      </c>
      <c r="O20" s="22" t="str">
        <f aca="false">IF(N20&lt;&gt;"MSME overdue","",ROUND(I20*((1+Settings!$C$9*Settings!$C$8/12)^(M20/(365/12))-1),0))</f>
        <v/>
      </c>
      <c r="P20" s="10" t="str">
        <f aca="false">IF(OR(L20="",I20&lt;=0),"",IF(L20&lt;=Settings!$C$7,IF(Settings!$C$6&gt;=Settings!$C$7,"Unpaid past due at year end: review","Pay before year end to avoid disallowance"),""))</f>
        <v/>
      </c>
    </row>
    <row r="21" customFormat="false" ht="15" hidden="false" customHeight="false" outlineLevel="0" collapsed="false">
      <c r="A21" s="8"/>
      <c r="B21" s="8"/>
      <c r="C21" s="19"/>
      <c r="D21" s="8"/>
      <c r="E21" s="17"/>
      <c r="F21" s="17"/>
      <c r="G21" s="21"/>
      <c r="H21" s="21"/>
      <c r="I21" s="22" t="str">
        <f aca="false">IF(D21="","",G21-H21)</f>
        <v/>
      </c>
      <c r="J21" s="23" t="str">
        <f aca="false">IF(D21="","",Settings!$C$6-E21)</f>
        <v/>
      </c>
      <c r="K21" s="10" t="str">
        <f aca="false">IF(D21="","",IF(J21&lt;=30,"0-30 days",IF(J21&lt;=45,"31-45 days",IF(J21&lt;=60,"46-60 days",IF(J21&lt;=90,"61-90 days",IF(J21&lt;=180,"91-180 days","Over 180 days"))))))</f>
        <v/>
      </c>
      <c r="L21" s="24" t="str">
        <f aca="false">IF(OR(D21="",NOT(OR(B21="Micro",B21="Small"))),"",IF(F21="",E21,F21)+IF(C21="",Settings!$C$10,MIN(C21,Settings!$C$11)))</f>
        <v/>
      </c>
      <c r="M21" s="23" t="str">
        <f aca="false">IF(L21="","",MAX(0,Settings!$C$6-L21))</f>
        <v/>
      </c>
      <c r="N21" s="10" t="str">
        <f aca="false">IF(D21="","",IF(I21&lt;=0,"Paid",IF(NOT(OR(B21="Micro",B21="Small")),"Not covered by s.15",IF(M21&gt;0,"MSME overdue","MSME within due date"))))</f>
        <v/>
      </c>
      <c r="O21" s="22" t="str">
        <f aca="false">IF(N21&lt;&gt;"MSME overdue","",ROUND(I21*((1+Settings!$C$9*Settings!$C$8/12)^(M21/(365/12))-1),0))</f>
        <v/>
      </c>
      <c r="P21" s="10" t="str">
        <f aca="false">IF(OR(L21="",I21&lt;=0),"",IF(L21&lt;=Settings!$C$7,IF(Settings!$C$6&gt;=Settings!$C$7,"Unpaid past due at year end: review","Pay before year end to avoid disallowance"),""))</f>
        <v/>
      </c>
    </row>
    <row r="22" customFormat="false" ht="15" hidden="false" customHeight="false" outlineLevel="0" collapsed="false">
      <c r="A22" s="8"/>
      <c r="B22" s="8"/>
      <c r="C22" s="19"/>
      <c r="D22" s="8"/>
      <c r="E22" s="17"/>
      <c r="F22" s="17"/>
      <c r="G22" s="21"/>
      <c r="H22" s="21"/>
      <c r="I22" s="22" t="str">
        <f aca="false">IF(D22="","",G22-H22)</f>
        <v/>
      </c>
      <c r="J22" s="23" t="str">
        <f aca="false">IF(D22="","",Settings!$C$6-E22)</f>
        <v/>
      </c>
      <c r="K22" s="10" t="str">
        <f aca="false">IF(D22="","",IF(J22&lt;=30,"0-30 days",IF(J22&lt;=45,"31-45 days",IF(J22&lt;=60,"46-60 days",IF(J22&lt;=90,"61-90 days",IF(J22&lt;=180,"91-180 days","Over 180 days"))))))</f>
        <v/>
      </c>
      <c r="L22" s="24" t="str">
        <f aca="false">IF(OR(D22="",NOT(OR(B22="Micro",B22="Small"))),"",IF(F22="",E22,F22)+IF(C22="",Settings!$C$10,MIN(C22,Settings!$C$11)))</f>
        <v/>
      </c>
      <c r="M22" s="23" t="str">
        <f aca="false">IF(L22="","",MAX(0,Settings!$C$6-L22))</f>
        <v/>
      </c>
      <c r="N22" s="10" t="str">
        <f aca="false">IF(D22="","",IF(I22&lt;=0,"Paid",IF(NOT(OR(B22="Micro",B22="Small")),"Not covered by s.15",IF(M22&gt;0,"MSME overdue","MSME within due date"))))</f>
        <v/>
      </c>
      <c r="O22" s="22" t="str">
        <f aca="false">IF(N22&lt;&gt;"MSME overdue","",ROUND(I22*((1+Settings!$C$9*Settings!$C$8/12)^(M22/(365/12))-1),0))</f>
        <v/>
      </c>
      <c r="P22" s="10" t="str">
        <f aca="false">IF(OR(L22="",I22&lt;=0),"",IF(L22&lt;=Settings!$C$7,IF(Settings!$C$6&gt;=Settings!$C$7,"Unpaid past due at year end: review","Pay before year end to avoid disallowance"),""))</f>
        <v/>
      </c>
    </row>
    <row r="23" customFormat="false" ht="15" hidden="false" customHeight="false" outlineLevel="0" collapsed="false">
      <c r="A23" s="8"/>
      <c r="B23" s="8"/>
      <c r="C23" s="19"/>
      <c r="D23" s="8"/>
      <c r="E23" s="17"/>
      <c r="F23" s="17"/>
      <c r="G23" s="21"/>
      <c r="H23" s="21"/>
      <c r="I23" s="22" t="str">
        <f aca="false">IF(D23="","",G23-H23)</f>
        <v/>
      </c>
      <c r="J23" s="23" t="str">
        <f aca="false">IF(D23="","",Settings!$C$6-E23)</f>
        <v/>
      </c>
      <c r="K23" s="10" t="str">
        <f aca="false">IF(D23="","",IF(J23&lt;=30,"0-30 days",IF(J23&lt;=45,"31-45 days",IF(J23&lt;=60,"46-60 days",IF(J23&lt;=90,"61-90 days",IF(J23&lt;=180,"91-180 days","Over 180 days"))))))</f>
        <v/>
      </c>
      <c r="L23" s="24" t="str">
        <f aca="false">IF(OR(D23="",NOT(OR(B23="Micro",B23="Small"))),"",IF(F23="",E23,F23)+IF(C23="",Settings!$C$10,MIN(C23,Settings!$C$11)))</f>
        <v/>
      </c>
      <c r="M23" s="23" t="str">
        <f aca="false">IF(L23="","",MAX(0,Settings!$C$6-L23))</f>
        <v/>
      </c>
      <c r="N23" s="10" t="str">
        <f aca="false">IF(D23="","",IF(I23&lt;=0,"Paid",IF(NOT(OR(B23="Micro",B23="Small")),"Not covered by s.15",IF(M23&gt;0,"MSME overdue","MSME within due date"))))</f>
        <v/>
      </c>
      <c r="O23" s="22" t="str">
        <f aca="false">IF(N23&lt;&gt;"MSME overdue","",ROUND(I23*((1+Settings!$C$9*Settings!$C$8/12)^(M23/(365/12))-1),0))</f>
        <v/>
      </c>
      <c r="P23" s="10" t="str">
        <f aca="false">IF(OR(L23="",I23&lt;=0),"",IF(L23&lt;=Settings!$C$7,IF(Settings!$C$6&gt;=Settings!$C$7,"Unpaid past due at year end: review","Pay before year end to avoid disallowance"),""))</f>
        <v/>
      </c>
    </row>
    <row r="24" customFormat="false" ht="15" hidden="false" customHeight="false" outlineLevel="0" collapsed="false">
      <c r="A24" s="8"/>
      <c r="B24" s="8"/>
      <c r="C24" s="19"/>
      <c r="D24" s="8"/>
      <c r="E24" s="17"/>
      <c r="F24" s="17"/>
      <c r="G24" s="21"/>
      <c r="H24" s="21"/>
      <c r="I24" s="22" t="str">
        <f aca="false">IF(D24="","",G24-H24)</f>
        <v/>
      </c>
      <c r="J24" s="23" t="str">
        <f aca="false">IF(D24="","",Settings!$C$6-E24)</f>
        <v/>
      </c>
      <c r="K24" s="10" t="str">
        <f aca="false">IF(D24="","",IF(J24&lt;=30,"0-30 days",IF(J24&lt;=45,"31-45 days",IF(J24&lt;=60,"46-60 days",IF(J24&lt;=90,"61-90 days",IF(J24&lt;=180,"91-180 days","Over 180 days"))))))</f>
        <v/>
      </c>
      <c r="L24" s="24" t="str">
        <f aca="false">IF(OR(D24="",NOT(OR(B24="Micro",B24="Small"))),"",IF(F24="",E24,F24)+IF(C24="",Settings!$C$10,MIN(C24,Settings!$C$11)))</f>
        <v/>
      </c>
      <c r="M24" s="23" t="str">
        <f aca="false">IF(L24="","",MAX(0,Settings!$C$6-L24))</f>
        <v/>
      </c>
      <c r="N24" s="10" t="str">
        <f aca="false">IF(D24="","",IF(I24&lt;=0,"Paid",IF(NOT(OR(B24="Micro",B24="Small")),"Not covered by s.15",IF(M24&gt;0,"MSME overdue","MSME within due date"))))</f>
        <v/>
      </c>
      <c r="O24" s="22" t="str">
        <f aca="false">IF(N24&lt;&gt;"MSME overdue","",ROUND(I24*((1+Settings!$C$9*Settings!$C$8/12)^(M24/(365/12))-1),0))</f>
        <v/>
      </c>
      <c r="P24" s="10" t="str">
        <f aca="false">IF(OR(L24="",I24&lt;=0),"",IF(L24&lt;=Settings!$C$7,IF(Settings!$C$6&gt;=Settings!$C$7,"Unpaid past due at year end: review","Pay before year end to avoid disallowance"),""))</f>
        <v/>
      </c>
    </row>
    <row r="25" customFormat="false" ht="15" hidden="false" customHeight="false" outlineLevel="0" collapsed="false">
      <c r="A25" s="8"/>
      <c r="B25" s="8"/>
      <c r="C25" s="19"/>
      <c r="D25" s="8"/>
      <c r="E25" s="17"/>
      <c r="F25" s="17"/>
      <c r="G25" s="21"/>
      <c r="H25" s="21"/>
      <c r="I25" s="22" t="str">
        <f aca="false">IF(D25="","",G25-H25)</f>
        <v/>
      </c>
      <c r="J25" s="23" t="str">
        <f aca="false">IF(D25="","",Settings!$C$6-E25)</f>
        <v/>
      </c>
      <c r="K25" s="10" t="str">
        <f aca="false">IF(D25="","",IF(J25&lt;=30,"0-30 days",IF(J25&lt;=45,"31-45 days",IF(J25&lt;=60,"46-60 days",IF(J25&lt;=90,"61-90 days",IF(J25&lt;=180,"91-180 days","Over 180 days"))))))</f>
        <v/>
      </c>
      <c r="L25" s="24" t="str">
        <f aca="false">IF(OR(D25="",NOT(OR(B25="Micro",B25="Small"))),"",IF(F25="",E25,F25)+IF(C25="",Settings!$C$10,MIN(C25,Settings!$C$11)))</f>
        <v/>
      </c>
      <c r="M25" s="23" t="str">
        <f aca="false">IF(L25="","",MAX(0,Settings!$C$6-L25))</f>
        <v/>
      </c>
      <c r="N25" s="10" t="str">
        <f aca="false">IF(D25="","",IF(I25&lt;=0,"Paid",IF(NOT(OR(B25="Micro",B25="Small")),"Not covered by s.15",IF(M25&gt;0,"MSME overdue","MSME within due date"))))</f>
        <v/>
      </c>
      <c r="O25" s="22" t="str">
        <f aca="false">IF(N25&lt;&gt;"MSME overdue","",ROUND(I25*((1+Settings!$C$9*Settings!$C$8/12)^(M25/(365/12))-1),0))</f>
        <v/>
      </c>
      <c r="P25" s="10" t="str">
        <f aca="false">IF(OR(L25="",I25&lt;=0),"",IF(L25&lt;=Settings!$C$7,IF(Settings!$C$6&gt;=Settings!$C$7,"Unpaid past due at year end: review","Pay before year end to avoid disallowance"),""))</f>
        <v/>
      </c>
    </row>
    <row r="26" customFormat="false" ht="15" hidden="false" customHeight="false" outlineLevel="0" collapsed="false">
      <c r="A26" s="8"/>
      <c r="B26" s="8"/>
      <c r="C26" s="19"/>
      <c r="D26" s="8"/>
      <c r="E26" s="17"/>
      <c r="F26" s="17"/>
      <c r="G26" s="21"/>
      <c r="H26" s="21"/>
      <c r="I26" s="22" t="str">
        <f aca="false">IF(D26="","",G26-H26)</f>
        <v/>
      </c>
      <c r="J26" s="23" t="str">
        <f aca="false">IF(D26="","",Settings!$C$6-E26)</f>
        <v/>
      </c>
      <c r="K26" s="10" t="str">
        <f aca="false">IF(D26="","",IF(J26&lt;=30,"0-30 days",IF(J26&lt;=45,"31-45 days",IF(J26&lt;=60,"46-60 days",IF(J26&lt;=90,"61-90 days",IF(J26&lt;=180,"91-180 days","Over 180 days"))))))</f>
        <v/>
      </c>
      <c r="L26" s="24" t="str">
        <f aca="false">IF(OR(D26="",NOT(OR(B26="Micro",B26="Small"))),"",IF(F26="",E26,F26)+IF(C26="",Settings!$C$10,MIN(C26,Settings!$C$11)))</f>
        <v/>
      </c>
      <c r="M26" s="23" t="str">
        <f aca="false">IF(L26="","",MAX(0,Settings!$C$6-L26))</f>
        <v/>
      </c>
      <c r="N26" s="10" t="str">
        <f aca="false">IF(D26="","",IF(I26&lt;=0,"Paid",IF(NOT(OR(B26="Micro",B26="Small")),"Not covered by s.15",IF(M26&gt;0,"MSME overdue","MSME within due date"))))</f>
        <v/>
      </c>
      <c r="O26" s="22" t="str">
        <f aca="false">IF(N26&lt;&gt;"MSME overdue","",ROUND(I26*((1+Settings!$C$9*Settings!$C$8/12)^(M26/(365/12))-1),0))</f>
        <v/>
      </c>
      <c r="P26" s="10" t="str">
        <f aca="false">IF(OR(L26="",I26&lt;=0),"",IF(L26&lt;=Settings!$C$7,IF(Settings!$C$6&gt;=Settings!$C$7,"Unpaid past due at year end: review","Pay before year end to avoid disallowance"),""))</f>
        <v/>
      </c>
    </row>
    <row r="27" customFormat="false" ht="15" hidden="false" customHeight="false" outlineLevel="0" collapsed="false">
      <c r="A27" s="8"/>
      <c r="B27" s="8"/>
      <c r="C27" s="19"/>
      <c r="D27" s="8"/>
      <c r="E27" s="17"/>
      <c r="F27" s="17"/>
      <c r="G27" s="21"/>
      <c r="H27" s="21"/>
      <c r="I27" s="22" t="str">
        <f aca="false">IF(D27="","",G27-H27)</f>
        <v/>
      </c>
      <c r="J27" s="23" t="str">
        <f aca="false">IF(D27="","",Settings!$C$6-E27)</f>
        <v/>
      </c>
      <c r="K27" s="10" t="str">
        <f aca="false">IF(D27="","",IF(J27&lt;=30,"0-30 days",IF(J27&lt;=45,"31-45 days",IF(J27&lt;=60,"46-60 days",IF(J27&lt;=90,"61-90 days",IF(J27&lt;=180,"91-180 days","Over 180 days"))))))</f>
        <v/>
      </c>
      <c r="L27" s="24" t="str">
        <f aca="false">IF(OR(D27="",NOT(OR(B27="Micro",B27="Small"))),"",IF(F27="",E27,F27)+IF(C27="",Settings!$C$10,MIN(C27,Settings!$C$11)))</f>
        <v/>
      </c>
      <c r="M27" s="23" t="str">
        <f aca="false">IF(L27="","",MAX(0,Settings!$C$6-L27))</f>
        <v/>
      </c>
      <c r="N27" s="10" t="str">
        <f aca="false">IF(D27="","",IF(I27&lt;=0,"Paid",IF(NOT(OR(B27="Micro",B27="Small")),"Not covered by s.15",IF(M27&gt;0,"MSME overdue","MSME within due date"))))</f>
        <v/>
      </c>
      <c r="O27" s="22" t="str">
        <f aca="false">IF(N27&lt;&gt;"MSME overdue","",ROUND(I27*((1+Settings!$C$9*Settings!$C$8/12)^(M27/(365/12))-1),0))</f>
        <v/>
      </c>
      <c r="P27" s="10" t="str">
        <f aca="false">IF(OR(L27="",I27&lt;=0),"",IF(L27&lt;=Settings!$C$7,IF(Settings!$C$6&gt;=Settings!$C$7,"Unpaid past due at year end: review","Pay before year end to avoid disallowance"),""))</f>
        <v/>
      </c>
    </row>
    <row r="28" customFormat="false" ht="15" hidden="false" customHeight="false" outlineLevel="0" collapsed="false">
      <c r="A28" s="8"/>
      <c r="B28" s="8"/>
      <c r="C28" s="19"/>
      <c r="D28" s="8"/>
      <c r="E28" s="17"/>
      <c r="F28" s="17"/>
      <c r="G28" s="21"/>
      <c r="H28" s="21"/>
      <c r="I28" s="22" t="str">
        <f aca="false">IF(D28="","",G28-H28)</f>
        <v/>
      </c>
      <c r="J28" s="23" t="str">
        <f aca="false">IF(D28="","",Settings!$C$6-E28)</f>
        <v/>
      </c>
      <c r="K28" s="10" t="str">
        <f aca="false">IF(D28="","",IF(J28&lt;=30,"0-30 days",IF(J28&lt;=45,"31-45 days",IF(J28&lt;=60,"46-60 days",IF(J28&lt;=90,"61-90 days",IF(J28&lt;=180,"91-180 days","Over 180 days"))))))</f>
        <v/>
      </c>
      <c r="L28" s="24" t="str">
        <f aca="false">IF(OR(D28="",NOT(OR(B28="Micro",B28="Small"))),"",IF(F28="",E28,F28)+IF(C28="",Settings!$C$10,MIN(C28,Settings!$C$11)))</f>
        <v/>
      </c>
      <c r="M28" s="23" t="str">
        <f aca="false">IF(L28="","",MAX(0,Settings!$C$6-L28))</f>
        <v/>
      </c>
      <c r="N28" s="10" t="str">
        <f aca="false">IF(D28="","",IF(I28&lt;=0,"Paid",IF(NOT(OR(B28="Micro",B28="Small")),"Not covered by s.15",IF(M28&gt;0,"MSME overdue","MSME within due date"))))</f>
        <v/>
      </c>
      <c r="O28" s="22" t="str">
        <f aca="false">IF(N28&lt;&gt;"MSME overdue","",ROUND(I28*((1+Settings!$C$9*Settings!$C$8/12)^(M28/(365/12))-1),0))</f>
        <v/>
      </c>
      <c r="P28" s="10" t="str">
        <f aca="false">IF(OR(L28="",I28&lt;=0),"",IF(L28&lt;=Settings!$C$7,IF(Settings!$C$6&gt;=Settings!$C$7,"Unpaid past due at year end: review","Pay before year end to avoid disallowance"),""))</f>
        <v/>
      </c>
    </row>
    <row r="29" customFormat="false" ht="15" hidden="false" customHeight="false" outlineLevel="0" collapsed="false">
      <c r="A29" s="8"/>
      <c r="B29" s="8"/>
      <c r="C29" s="19"/>
      <c r="D29" s="8"/>
      <c r="E29" s="17"/>
      <c r="F29" s="17"/>
      <c r="G29" s="21"/>
      <c r="H29" s="21"/>
      <c r="I29" s="22" t="str">
        <f aca="false">IF(D29="","",G29-H29)</f>
        <v/>
      </c>
      <c r="J29" s="23" t="str">
        <f aca="false">IF(D29="","",Settings!$C$6-E29)</f>
        <v/>
      </c>
      <c r="K29" s="10" t="str">
        <f aca="false">IF(D29="","",IF(J29&lt;=30,"0-30 days",IF(J29&lt;=45,"31-45 days",IF(J29&lt;=60,"46-60 days",IF(J29&lt;=90,"61-90 days",IF(J29&lt;=180,"91-180 days","Over 180 days"))))))</f>
        <v/>
      </c>
      <c r="L29" s="24" t="str">
        <f aca="false">IF(OR(D29="",NOT(OR(B29="Micro",B29="Small"))),"",IF(F29="",E29,F29)+IF(C29="",Settings!$C$10,MIN(C29,Settings!$C$11)))</f>
        <v/>
      </c>
      <c r="M29" s="23" t="str">
        <f aca="false">IF(L29="","",MAX(0,Settings!$C$6-L29))</f>
        <v/>
      </c>
      <c r="N29" s="10" t="str">
        <f aca="false">IF(D29="","",IF(I29&lt;=0,"Paid",IF(NOT(OR(B29="Micro",B29="Small")),"Not covered by s.15",IF(M29&gt;0,"MSME overdue","MSME within due date"))))</f>
        <v/>
      </c>
      <c r="O29" s="22" t="str">
        <f aca="false">IF(N29&lt;&gt;"MSME overdue","",ROUND(I29*((1+Settings!$C$9*Settings!$C$8/12)^(M29/(365/12))-1),0))</f>
        <v/>
      </c>
      <c r="P29" s="10" t="str">
        <f aca="false">IF(OR(L29="",I29&lt;=0),"",IF(L29&lt;=Settings!$C$7,IF(Settings!$C$6&gt;=Settings!$C$7,"Unpaid past due at year end: review","Pay before year end to avoid disallowance"),""))</f>
        <v/>
      </c>
    </row>
    <row r="30" customFormat="false" ht="15" hidden="false" customHeight="false" outlineLevel="0" collapsed="false">
      <c r="A30" s="8"/>
      <c r="B30" s="8"/>
      <c r="C30" s="19"/>
      <c r="D30" s="8"/>
      <c r="E30" s="17"/>
      <c r="F30" s="17"/>
      <c r="G30" s="21"/>
      <c r="H30" s="21"/>
      <c r="I30" s="22" t="str">
        <f aca="false">IF(D30="","",G30-H30)</f>
        <v/>
      </c>
      <c r="J30" s="23" t="str">
        <f aca="false">IF(D30="","",Settings!$C$6-E30)</f>
        <v/>
      </c>
      <c r="K30" s="10" t="str">
        <f aca="false">IF(D30="","",IF(J30&lt;=30,"0-30 days",IF(J30&lt;=45,"31-45 days",IF(J30&lt;=60,"46-60 days",IF(J30&lt;=90,"61-90 days",IF(J30&lt;=180,"91-180 days","Over 180 days"))))))</f>
        <v/>
      </c>
      <c r="L30" s="24" t="str">
        <f aca="false">IF(OR(D30="",NOT(OR(B30="Micro",B30="Small"))),"",IF(F30="",E30,F30)+IF(C30="",Settings!$C$10,MIN(C30,Settings!$C$11)))</f>
        <v/>
      </c>
      <c r="M30" s="23" t="str">
        <f aca="false">IF(L30="","",MAX(0,Settings!$C$6-L30))</f>
        <v/>
      </c>
      <c r="N30" s="10" t="str">
        <f aca="false">IF(D30="","",IF(I30&lt;=0,"Paid",IF(NOT(OR(B30="Micro",B30="Small")),"Not covered by s.15",IF(M30&gt;0,"MSME overdue","MSME within due date"))))</f>
        <v/>
      </c>
      <c r="O30" s="22" t="str">
        <f aca="false">IF(N30&lt;&gt;"MSME overdue","",ROUND(I30*((1+Settings!$C$9*Settings!$C$8/12)^(M30/(365/12))-1),0))</f>
        <v/>
      </c>
      <c r="P30" s="10" t="str">
        <f aca="false">IF(OR(L30="",I30&lt;=0),"",IF(L30&lt;=Settings!$C$7,IF(Settings!$C$6&gt;=Settings!$C$7,"Unpaid past due at year end: review","Pay before year end to avoid disallowance"),""))</f>
        <v/>
      </c>
    </row>
    <row r="31" customFormat="false" ht="15" hidden="false" customHeight="false" outlineLevel="0" collapsed="false">
      <c r="A31" s="8"/>
      <c r="B31" s="8"/>
      <c r="C31" s="19"/>
      <c r="D31" s="8"/>
      <c r="E31" s="17"/>
      <c r="F31" s="17"/>
      <c r="G31" s="21"/>
      <c r="H31" s="21"/>
      <c r="I31" s="22" t="str">
        <f aca="false">IF(D31="","",G31-H31)</f>
        <v/>
      </c>
      <c r="J31" s="23" t="str">
        <f aca="false">IF(D31="","",Settings!$C$6-E31)</f>
        <v/>
      </c>
      <c r="K31" s="10" t="str">
        <f aca="false">IF(D31="","",IF(J31&lt;=30,"0-30 days",IF(J31&lt;=45,"31-45 days",IF(J31&lt;=60,"46-60 days",IF(J31&lt;=90,"61-90 days",IF(J31&lt;=180,"91-180 days","Over 180 days"))))))</f>
        <v/>
      </c>
      <c r="L31" s="24" t="str">
        <f aca="false">IF(OR(D31="",NOT(OR(B31="Micro",B31="Small"))),"",IF(F31="",E31,F31)+IF(C31="",Settings!$C$10,MIN(C31,Settings!$C$11)))</f>
        <v/>
      </c>
      <c r="M31" s="23" t="str">
        <f aca="false">IF(L31="","",MAX(0,Settings!$C$6-L31))</f>
        <v/>
      </c>
      <c r="N31" s="10" t="str">
        <f aca="false">IF(D31="","",IF(I31&lt;=0,"Paid",IF(NOT(OR(B31="Micro",B31="Small")),"Not covered by s.15",IF(M31&gt;0,"MSME overdue","MSME within due date"))))</f>
        <v/>
      </c>
      <c r="O31" s="22" t="str">
        <f aca="false">IF(N31&lt;&gt;"MSME overdue","",ROUND(I31*((1+Settings!$C$9*Settings!$C$8/12)^(M31/(365/12))-1),0))</f>
        <v/>
      </c>
      <c r="P31" s="10" t="str">
        <f aca="false">IF(OR(L31="",I31&lt;=0),"",IF(L31&lt;=Settings!$C$7,IF(Settings!$C$6&gt;=Settings!$C$7,"Unpaid past due at year end: review","Pay before year end to avoid disallowance"),""))</f>
        <v/>
      </c>
    </row>
    <row r="32" customFormat="false" ht="15" hidden="false" customHeight="false" outlineLevel="0" collapsed="false">
      <c r="A32" s="8"/>
      <c r="B32" s="8"/>
      <c r="C32" s="19"/>
      <c r="D32" s="8"/>
      <c r="E32" s="17"/>
      <c r="F32" s="17"/>
      <c r="G32" s="21"/>
      <c r="H32" s="21"/>
      <c r="I32" s="22" t="str">
        <f aca="false">IF(D32="","",G32-H32)</f>
        <v/>
      </c>
      <c r="J32" s="23" t="str">
        <f aca="false">IF(D32="","",Settings!$C$6-E32)</f>
        <v/>
      </c>
      <c r="K32" s="10" t="str">
        <f aca="false">IF(D32="","",IF(J32&lt;=30,"0-30 days",IF(J32&lt;=45,"31-45 days",IF(J32&lt;=60,"46-60 days",IF(J32&lt;=90,"61-90 days",IF(J32&lt;=180,"91-180 days","Over 180 days"))))))</f>
        <v/>
      </c>
      <c r="L32" s="24" t="str">
        <f aca="false">IF(OR(D32="",NOT(OR(B32="Micro",B32="Small"))),"",IF(F32="",E32,F32)+IF(C32="",Settings!$C$10,MIN(C32,Settings!$C$11)))</f>
        <v/>
      </c>
      <c r="M32" s="23" t="str">
        <f aca="false">IF(L32="","",MAX(0,Settings!$C$6-L32))</f>
        <v/>
      </c>
      <c r="N32" s="10" t="str">
        <f aca="false">IF(D32="","",IF(I32&lt;=0,"Paid",IF(NOT(OR(B32="Micro",B32="Small")),"Not covered by s.15",IF(M32&gt;0,"MSME overdue","MSME within due date"))))</f>
        <v/>
      </c>
      <c r="O32" s="22" t="str">
        <f aca="false">IF(N32&lt;&gt;"MSME overdue","",ROUND(I32*((1+Settings!$C$9*Settings!$C$8/12)^(M32/(365/12))-1),0))</f>
        <v/>
      </c>
      <c r="P32" s="10" t="str">
        <f aca="false">IF(OR(L32="",I32&lt;=0),"",IF(L32&lt;=Settings!$C$7,IF(Settings!$C$6&gt;=Settings!$C$7,"Unpaid past due at year end: review","Pay before year end to avoid disallowance"),""))</f>
        <v/>
      </c>
    </row>
    <row r="33" customFormat="false" ht="15" hidden="false" customHeight="false" outlineLevel="0" collapsed="false">
      <c r="A33" s="8"/>
      <c r="B33" s="8"/>
      <c r="C33" s="19"/>
      <c r="D33" s="8"/>
      <c r="E33" s="17"/>
      <c r="F33" s="17"/>
      <c r="G33" s="21"/>
      <c r="H33" s="21"/>
      <c r="I33" s="22" t="str">
        <f aca="false">IF(D33="","",G33-H33)</f>
        <v/>
      </c>
      <c r="J33" s="23" t="str">
        <f aca="false">IF(D33="","",Settings!$C$6-E33)</f>
        <v/>
      </c>
      <c r="K33" s="10" t="str">
        <f aca="false">IF(D33="","",IF(J33&lt;=30,"0-30 days",IF(J33&lt;=45,"31-45 days",IF(J33&lt;=60,"46-60 days",IF(J33&lt;=90,"61-90 days",IF(J33&lt;=180,"91-180 days","Over 180 days"))))))</f>
        <v/>
      </c>
      <c r="L33" s="24" t="str">
        <f aca="false">IF(OR(D33="",NOT(OR(B33="Micro",B33="Small"))),"",IF(F33="",E33,F33)+IF(C33="",Settings!$C$10,MIN(C33,Settings!$C$11)))</f>
        <v/>
      </c>
      <c r="M33" s="23" t="str">
        <f aca="false">IF(L33="","",MAX(0,Settings!$C$6-L33))</f>
        <v/>
      </c>
      <c r="N33" s="10" t="str">
        <f aca="false">IF(D33="","",IF(I33&lt;=0,"Paid",IF(NOT(OR(B33="Micro",B33="Small")),"Not covered by s.15",IF(M33&gt;0,"MSME overdue","MSME within due date"))))</f>
        <v/>
      </c>
      <c r="O33" s="22" t="str">
        <f aca="false">IF(N33&lt;&gt;"MSME overdue","",ROUND(I33*((1+Settings!$C$9*Settings!$C$8/12)^(M33/(365/12))-1),0))</f>
        <v/>
      </c>
      <c r="P33" s="10" t="str">
        <f aca="false">IF(OR(L33="",I33&lt;=0),"",IF(L33&lt;=Settings!$C$7,IF(Settings!$C$6&gt;=Settings!$C$7,"Unpaid past due at year end: review","Pay before year end to avoid disallowance"),""))</f>
        <v/>
      </c>
    </row>
    <row r="34" customFormat="false" ht="15" hidden="false" customHeight="false" outlineLevel="0" collapsed="false">
      <c r="A34" s="8"/>
      <c r="B34" s="8"/>
      <c r="C34" s="19"/>
      <c r="D34" s="8"/>
      <c r="E34" s="17"/>
      <c r="F34" s="17"/>
      <c r="G34" s="21"/>
      <c r="H34" s="21"/>
      <c r="I34" s="22" t="str">
        <f aca="false">IF(D34="","",G34-H34)</f>
        <v/>
      </c>
      <c r="J34" s="23" t="str">
        <f aca="false">IF(D34="","",Settings!$C$6-E34)</f>
        <v/>
      </c>
      <c r="K34" s="10" t="str">
        <f aca="false">IF(D34="","",IF(J34&lt;=30,"0-30 days",IF(J34&lt;=45,"31-45 days",IF(J34&lt;=60,"46-60 days",IF(J34&lt;=90,"61-90 days",IF(J34&lt;=180,"91-180 days","Over 180 days"))))))</f>
        <v/>
      </c>
      <c r="L34" s="24" t="str">
        <f aca="false">IF(OR(D34="",NOT(OR(B34="Micro",B34="Small"))),"",IF(F34="",E34,F34)+IF(C34="",Settings!$C$10,MIN(C34,Settings!$C$11)))</f>
        <v/>
      </c>
      <c r="M34" s="23" t="str">
        <f aca="false">IF(L34="","",MAX(0,Settings!$C$6-L34))</f>
        <v/>
      </c>
      <c r="N34" s="10" t="str">
        <f aca="false">IF(D34="","",IF(I34&lt;=0,"Paid",IF(NOT(OR(B34="Micro",B34="Small")),"Not covered by s.15",IF(M34&gt;0,"MSME overdue","MSME within due date"))))</f>
        <v/>
      </c>
      <c r="O34" s="22" t="str">
        <f aca="false">IF(N34&lt;&gt;"MSME overdue","",ROUND(I34*((1+Settings!$C$9*Settings!$C$8/12)^(M34/(365/12))-1),0))</f>
        <v/>
      </c>
      <c r="P34" s="10" t="str">
        <f aca="false">IF(OR(L34="",I34&lt;=0),"",IF(L34&lt;=Settings!$C$7,IF(Settings!$C$6&gt;=Settings!$C$7,"Unpaid past due at year end: review","Pay before year end to avoid disallowance"),""))</f>
        <v/>
      </c>
    </row>
    <row r="35" customFormat="false" ht="15" hidden="false" customHeight="false" outlineLevel="0" collapsed="false">
      <c r="A35" s="8"/>
      <c r="B35" s="8"/>
      <c r="C35" s="19"/>
      <c r="D35" s="8"/>
      <c r="E35" s="17"/>
      <c r="F35" s="17"/>
      <c r="G35" s="21"/>
      <c r="H35" s="21"/>
      <c r="I35" s="22" t="str">
        <f aca="false">IF(D35="","",G35-H35)</f>
        <v/>
      </c>
      <c r="J35" s="23" t="str">
        <f aca="false">IF(D35="","",Settings!$C$6-E35)</f>
        <v/>
      </c>
      <c r="K35" s="10" t="str">
        <f aca="false">IF(D35="","",IF(J35&lt;=30,"0-30 days",IF(J35&lt;=45,"31-45 days",IF(J35&lt;=60,"46-60 days",IF(J35&lt;=90,"61-90 days",IF(J35&lt;=180,"91-180 days","Over 180 days"))))))</f>
        <v/>
      </c>
      <c r="L35" s="24" t="str">
        <f aca="false">IF(OR(D35="",NOT(OR(B35="Micro",B35="Small"))),"",IF(F35="",E35,F35)+IF(C35="",Settings!$C$10,MIN(C35,Settings!$C$11)))</f>
        <v/>
      </c>
      <c r="M35" s="23" t="str">
        <f aca="false">IF(L35="","",MAX(0,Settings!$C$6-L35))</f>
        <v/>
      </c>
      <c r="N35" s="10" t="str">
        <f aca="false">IF(D35="","",IF(I35&lt;=0,"Paid",IF(NOT(OR(B35="Micro",B35="Small")),"Not covered by s.15",IF(M35&gt;0,"MSME overdue","MSME within due date"))))</f>
        <v/>
      </c>
      <c r="O35" s="22" t="str">
        <f aca="false">IF(N35&lt;&gt;"MSME overdue","",ROUND(I35*((1+Settings!$C$9*Settings!$C$8/12)^(M35/(365/12))-1),0))</f>
        <v/>
      </c>
      <c r="P35" s="10" t="str">
        <f aca="false">IF(OR(L35="",I35&lt;=0),"",IF(L35&lt;=Settings!$C$7,IF(Settings!$C$6&gt;=Settings!$C$7,"Unpaid past due at year end: review","Pay before year end to avoid disallowance"),""))</f>
        <v/>
      </c>
    </row>
    <row r="36" customFormat="false" ht="15" hidden="false" customHeight="false" outlineLevel="0" collapsed="false">
      <c r="A36" s="8"/>
      <c r="B36" s="8"/>
      <c r="C36" s="19"/>
      <c r="D36" s="8"/>
      <c r="E36" s="17"/>
      <c r="F36" s="17"/>
      <c r="G36" s="21"/>
      <c r="H36" s="21"/>
      <c r="I36" s="22" t="str">
        <f aca="false">IF(D36="","",G36-H36)</f>
        <v/>
      </c>
      <c r="J36" s="23" t="str">
        <f aca="false">IF(D36="","",Settings!$C$6-E36)</f>
        <v/>
      </c>
      <c r="K36" s="10" t="str">
        <f aca="false">IF(D36="","",IF(J36&lt;=30,"0-30 days",IF(J36&lt;=45,"31-45 days",IF(J36&lt;=60,"46-60 days",IF(J36&lt;=90,"61-90 days",IF(J36&lt;=180,"91-180 days","Over 180 days"))))))</f>
        <v/>
      </c>
      <c r="L36" s="24" t="str">
        <f aca="false">IF(OR(D36="",NOT(OR(B36="Micro",B36="Small"))),"",IF(F36="",E36,F36)+IF(C36="",Settings!$C$10,MIN(C36,Settings!$C$11)))</f>
        <v/>
      </c>
      <c r="M36" s="23" t="str">
        <f aca="false">IF(L36="","",MAX(0,Settings!$C$6-L36))</f>
        <v/>
      </c>
      <c r="N36" s="10" t="str">
        <f aca="false">IF(D36="","",IF(I36&lt;=0,"Paid",IF(NOT(OR(B36="Micro",B36="Small")),"Not covered by s.15",IF(M36&gt;0,"MSME overdue","MSME within due date"))))</f>
        <v/>
      </c>
      <c r="O36" s="22" t="str">
        <f aca="false">IF(N36&lt;&gt;"MSME overdue","",ROUND(I36*((1+Settings!$C$9*Settings!$C$8/12)^(M36/(365/12))-1),0))</f>
        <v/>
      </c>
      <c r="P36" s="10" t="str">
        <f aca="false">IF(OR(L36="",I36&lt;=0),"",IF(L36&lt;=Settings!$C$7,IF(Settings!$C$6&gt;=Settings!$C$7,"Unpaid past due at year end: review","Pay before year end to avoid disallowance"),""))</f>
        <v/>
      </c>
    </row>
    <row r="37" customFormat="false" ht="15" hidden="false" customHeight="false" outlineLevel="0" collapsed="false">
      <c r="A37" s="8"/>
      <c r="B37" s="8"/>
      <c r="C37" s="19"/>
      <c r="D37" s="8"/>
      <c r="E37" s="17"/>
      <c r="F37" s="17"/>
      <c r="G37" s="21"/>
      <c r="H37" s="21"/>
      <c r="I37" s="22" t="str">
        <f aca="false">IF(D37="","",G37-H37)</f>
        <v/>
      </c>
      <c r="J37" s="23" t="str">
        <f aca="false">IF(D37="","",Settings!$C$6-E37)</f>
        <v/>
      </c>
      <c r="K37" s="10" t="str">
        <f aca="false">IF(D37="","",IF(J37&lt;=30,"0-30 days",IF(J37&lt;=45,"31-45 days",IF(J37&lt;=60,"46-60 days",IF(J37&lt;=90,"61-90 days",IF(J37&lt;=180,"91-180 days","Over 180 days"))))))</f>
        <v/>
      </c>
      <c r="L37" s="24" t="str">
        <f aca="false">IF(OR(D37="",NOT(OR(B37="Micro",B37="Small"))),"",IF(F37="",E37,F37)+IF(C37="",Settings!$C$10,MIN(C37,Settings!$C$11)))</f>
        <v/>
      </c>
      <c r="M37" s="23" t="str">
        <f aca="false">IF(L37="","",MAX(0,Settings!$C$6-L37))</f>
        <v/>
      </c>
      <c r="N37" s="10" t="str">
        <f aca="false">IF(D37="","",IF(I37&lt;=0,"Paid",IF(NOT(OR(B37="Micro",B37="Small")),"Not covered by s.15",IF(M37&gt;0,"MSME overdue","MSME within due date"))))</f>
        <v/>
      </c>
      <c r="O37" s="22" t="str">
        <f aca="false">IF(N37&lt;&gt;"MSME overdue","",ROUND(I37*((1+Settings!$C$9*Settings!$C$8/12)^(M37/(365/12))-1),0))</f>
        <v/>
      </c>
      <c r="P37" s="10" t="str">
        <f aca="false">IF(OR(L37="",I37&lt;=0),"",IF(L37&lt;=Settings!$C$7,IF(Settings!$C$6&gt;=Settings!$C$7,"Unpaid past due at year end: review","Pay before year end to avoid disallowance"),""))</f>
        <v/>
      </c>
    </row>
    <row r="38" customFormat="false" ht="15" hidden="false" customHeight="false" outlineLevel="0" collapsed="false">
      <c r="A38" s="8"/>
      <c r="B38" s="8"/>
      <c r="C38" s="19"/>
      <c r="D38" s="8"/>
      <c r="E38" s="17"/>
      <c r="F38" s="17"/>
      <c r="G38" s="21"/>
      <c r="H38" s="21"/>
      <c r="I38" s="22" t="str">
        <f aca="false">IF(D38="","",G38-H38)</f>
        <v/>
      </c>
      <c r="J38" s="23" t="str">
        <f aca="false">IF(D38="","",Settings!$C$6-E38)</f>
        <v/>
      </c>
      <c r="K38" s="10" t="str">
        <f aca="false">IF(D38="","",IF(J38&lt;=30,"0-30 days",IF(J38&lt;=45,"31-45 days",IF(J38&lt;=60,"46-60 days",IF(J38&lt;=90,"61-90 days",IF(J38&lt;=180,"91-180 days","Over 180 days"))))))</f>
        <v/>
      </c>
      <c r="L38" s="24" t="str">
        <f aca="false">IF(OR(D38="",NOT(OR(B38="Micro",B38="Small"))),"",IF(F38="",E38,F38)+IF(C38="",Settings!$C$10,MIN(C38,Settings!$C$11)))</f>
        <v/>
      </c>
      <c r="M38" s="23" t="str">
        <f aca="false">IF(L38="","",MAX(0,Settings!$C$6-L38))</f>
        <v/>
      </c>
      <c r="N38" s="10" t="str">
        <f aca="false">IF(D38="","",IF(I38&lt;=0,"Paid",IF(NOT(OR(B38="Micro",B38="Small")),"Not covered by s.15",IF(M38&gt;0,"MSME overdue","MSME within due date"))))</f>
        <v/>
      </c>
      <c r="O38" s="22" t="str">
        <f aca="false">IF(N38&lt;&gt;"MSME overdue","",ROUND(I38*((1+Settings!$C$9*Settings!$C$8/12)^(M38/(365/12))-1),0))</f>
        <v/>
      </c>
      <c r="P38" s="10" t="str">
        <f aca="false">IF(OR(L38="",I38&lt;=0),"",IF(L38&lt;=Settings!$C$7,IF(Settings!$C$6&gt;=Settings!$C$7,"Unpaid past due at year end: review","Pay before year end to avoid disallowance"),""))</f>
        <v/>
      </c>
    </row>
    <row r="39" customFormat="false" ht="15" hidden="false" customHeight="false" outlineLevel="0" collapsed="false">
      <c r="A39" s="8"/>
      <c r="B39" s="8"/>
      <c r="C39" s="19"/>
      <c r="D39" s="8"/>
      <c r="E39" s="17"/>
      <c r="F39" s="17"/>
      <c r="G39" s="21"/>
      <c r="H39" s="21"/>
      <c r="I39" s="22" t="str">
        <f aca="false">IF(D39="","",G39-H39)</f>
        <v/>
      </c>
      <c r="J39" s="23" t="str">
        <f aca="false">IF(D39="","",Settings!$C$6-E39)</f>
        <v/>
      </c>
      <c r="K39" s="10" t="str">
        <f aca="false">IF(D39="","",IF(J39&lt;=30,"0-30 days",IF(J39&lt;=45,"31-45 days",IF(J39&lt;=60,"46-60 days",IF(J39&lt;=90,"61-90 days",IF(J39&lt;=180,"91-180 days","Over 180 days"))))))</f>
        <v/>
      </c>
      <c r="L39" s="24" t="str">
        <f aca="false">IF(OR(D39="",NOT(OR(B39="Micro",B39="Small"))),"",IF(F39="",E39,F39)+IF(C39="",Settings!$C$10,MIN(C39,Settings!$C$11)))</f>
        <v/>
      </c>
      <c r="M39" s="23" t="str">
        <f aca="false">IF(L39="","",MAX(0,Settings!$C$6-L39))</f>
        <v/>
      </c>
      <c r="N39" s="10" t="str">
        <f aca="false">IF(D39="","",IF(I39&lt;=0,"Paid",IF(NOT(OR(B39="Micro",B39="Small")),"Not covered by s.15",IF(M39&gt;0,"MSME overdue","MSME within due date"))))</f>
        <v/>
      </c>
      <c r="O39" s="22" t="str">
        <f aca="false">IF(N39&lt;&gt;"MSME overdue","",ROUND(I39*((1+Settings!$C$9*Settings!$C$8/12)^(M39/(365/12))-1),0))</f>
        <v/>
      </c>
      <c r="P39" s="10" t="str">
        <f aca="false">IF(OR(L39="",I39&lt;=0),"",IF(L39&lt;=Settings!$C$7,IF(Settings!$C$6&gt;=Settings!$C$7,"Unpaid past due at year end: review","Pay before year end to avoid disallowance"),""))</f>
        <v/>
      </c>
    </row>
    <row r="40" customFormat="false" ht="15" hidden="false" customHeight="false" outlineLevel="0" collapsed="false">
      <c r="A40" s="8"/>
      <c r="B40" s="8"/>
      <c r="C40" s="19"/>
      <c r="D40" s="8"/>
      <c r="E40" s="17"/>
      <c r="F40" s="17"/>
      <c r="G40" s="21"/>
      <c r="H40" s="21"/>
      <c r="I40" s="22" t="str">
        <f aca="false">IF(D40="","",G40-H40)</f>
        <v/>
      </c>
      <c r="J40" s="23" t="str">
        <f aca="false">IF(D40="","",Settings!$C$6-E40)</f>
        <v/>
      </c>
      <c r="K40" s="10" t="str">
        <f aca="false">IF(D40="","",IF(J40&lt;=30,"0-30 days",IF(J40&lt;=45,"31-45 days",IF(J40&lt;=60,"46-60 days",IF(J40&lt;=90,"61-90 days",IF(J40&lt;=180,"91-180 days","Over 180 days"))))))</f>
        <v/>
      </c>
      <c r="L40" s="24" t="str">
        <f aca="false">IF(OR(D40="",NOT(OR(B40="Micro",B40="Small"))),"",IF(F40="",E40,F40)+IF(C40="",Settings!$C$10,MIN(C40,Settings!$C$11)))</f>
        <v/>
      </c>
      <c r="M40" s="23" t="str">
        <f aca="false">IF(L40="","",MAX(0,Settings!$C$6-L40))</f>
        <v/>
      </c>
      <c r="N40" s="10" t="str">
        <f aca="false">IF(D40="","",IF(I40&lt;=0,"Paid",IF(NOT(OR(B40="Micro",B40="Small")),"Not covered by s.15",IF(M40&gt;0,"MSME overdue","MSME within due date"))))</f>
        <v/>
      </c>
      <c r="O40" s="22" t="str">
        <f aca="false">IF(N40&lt;&gt;"MSME overdue","",ROUND(I40*((1+Settings!$C$9*Settings!$C$8/12)^(M40/(365/12))-1),0))</f>
        <v/>
      </c>
      <c r="P40" s="10" t="str">
        <f aca="false">IF(OR(L40="",I40&lt;=0),"",IF(L40&lt;=Settings!$C$7,IF(Settings!$C$6&gt;=Settings!$C$7,"Unpaid past due at year end: review","Pay before year end to avoid disallowance"),""))</f>
        <v/>
      </c>
    </row>
    <row r="41" customFormat="false" ht="15" hidden="false" customHeight="false" outlineLevel="0" collapsed="false">
      <c r="A41" s="8"/>
      <c r="B41" s="8"/>
      <c r="C41" s="19"/>
      <c r="D41" s="8"/>
      <c r="E41" s="17"/>
      <c r="F41" s="17"/>
      <c r="G41" s="21"/>
      <c r="H41" s="21"/>
      <c r="I41" s="22" t="str">
        <f aca="false">IF(D41="","",G41-H41)</f>
        <v/>
      </c>
      <c r="J41" s="23" t="str">
        <f aca="false">IF(D41="","",Settings!$C$6-E41)</f>
        <v/>
      </c>
      <c r="K41" s="10" t="str">
        <f aca="false">IF(D41="","",IF(J41&lt;=30,"0-30 days",IF(J41&lt;=45,"31-45 days",IF(J41&lt;=60,"46-60 days",IF(J41&lt;=90,"61-90 days",IF(J41&lt;=180,"91-180 days","Over 180 days"))))))</f>
        <v/>
      </c>
      <c r="L41" s="24" t="str">
        <f aca="false">IF(OR(D41="",NOT(OR(B41="Micro",B41="Small"))),"",IF(F41="",E41,F41)+IF(C41="",Settings!$C$10,MIN(C41,Settings!$C$11)))</f>
        <v/>
      </c>
      <c r="M41" s="23" t="str">
        <f aca="false">IF(L41="","",MAX(0,Settings!$C$6-L41))</f>
        <v/>
      </c>
      <c r="N41" s="10" t="str">
        <f aca="false">IF(D41="","",IF(I41&lt;=0,"Paid",IF(NOT(OR(B41="Micro",B41="Small")),"Not covered by s.15",IF(M41&gt;0,"MSME overdue","MSME within due date"))))</f>
        <v/>
      </c>
      <c r="O41" s="22" t="str">
        <f aca="false">IF(N41&lt;&gt;"MSME overdue","",ROUND(I41*((1+Settings!$C$9*Settings!$C$8/12)^(M41/(365/12))-1),0))</f>
        <v/>
      </c>
      <c r="P41" s="10" t="str">
        <f aca="false">IF(OR(L41="",I41&lt;=0),"",IF(L41&lt;=Settings!$C$7,IF(Settings!$C$6&gt;=Settings!$C$7,"Unpaid past due at year end: review","Pay before year end to avoid disallowance"),""))</f>
        <v/>
      </c>
    </row>
    <row r="42" customFormat="false" ht="15" hidden="false" customHeight="false" outlineLevel="0" collapsed="false">
      <c r="A42" s="8"/>
      <c r="B42" s="8"/>
      <c r="C42" s="19"/>
      <c r="D42" s="8"/>
      <c r="E42" s="17"/>
      <c r="F42" s="17"/>
      <c r="G42" s="21"/>
      <c r="H42" s="21"/>
      <c r="I42" s="22" t="str">
        <f aca="false">IF(D42="","",G42-H42)</f>
        <v/>
      </c>
      <c r="J42" s="23" t="str">
        <f aca="false">IF(D42="","",Settings!$C$6-E42)</f>
        <v/>
      </c>
      <c r="K42" s="10" t="str">
        <f aca="false">IF(D42="","",IF(J42&lt;=30,"0-30 days",IF(J42&lt;=45,"31-45 days",IF(J42&lt;=60,"46-60 days",IF(J42&lt;=90,"61-90 days",IF(J42&lt;=180,"91-180 days","Over 180 days"))))))</f>
        <v/>
      </c>
      <c r="L42" s="24" t="str">
        <f aca="false">IF(OR(D42="",NOT(OR(B42="Micro",B42="Small"))),"",IF(F42="",E42,F42)+IF(C42="",Settings!$C$10,MIN(C42,Settings!$C$11)))</f>
        <v/>
      </c>
      <c r="M42" s="23" t="str">
        <f aca="false">IF(L42="","",MAX(0,Settings!$C$6-L42))</f>
        <v/>
      </c>
      <c r="N42" s="10" t="str">
        <f aca="false">IF(D42="","",IF(I42&lt;=0,"Paid",IF(NOT(OR(B42="Micro",B42="Small")),"Not covered by s.15",IF(M42&gt;0,"MSME overdue","MSME within due date"))))</f>
        <v/>
      </c>
      <c r="O42" s="22" t="str">
        <f aca="false">IF(N42&lt;&gt;"MSME overdue","",ROUND(I42*((1+Settings!$C$9*Settings!$C$8/12)^(M42/(365/12))-1),0))</f>
        <v/>
      </c>
      <c r="P42" s="10" t="str">
        <f aca="false">IF(OR(L42="",I42&lt;=0),"",IF(L42&lt;=Settings!$C$7,IF(Settings!$C$6&gt;=Settings!$C$7,"Unpaid past due at year end: review","Pay before year end to avoid disallowance"),""))</f>
        <v/>
      </c>
    </row>
    <row r="43" customFormat="false" ht="15" hidden="false" customHeight="false" outlineLevel="0" collapsed="false">
      <c r="A43" s="8"/>
      <c r="B43" s="8"/>
      <c r="C43" s="19"/>
      <c r="D43" s="8"/>
      <c r="E43" s="17"/>
      <c r="F43" s="17"/>
      <c r="G43" s="21"/>
      <c r="H43" s="21"/>
      <c r="I43" s="22" t="str">
        <f aca="false">IF(D43="","",G43-H43)</f>
        <v/>
      </c>
      <c r="J43" s="23" t="str">
        <f aca="false">IF(D43="","",Settings!$C$6-E43)</f>
        <v/>
      </c>
      <c r="K43" s="10" t="str">
        <f aca="false">IF(D43="","",IF(J43&lt;=30,"0-30 days",IF(J43&lt;=45,"31-45 days",IF(J43&lt;=60,"46-60 days",IF(J43&lt;=90,"61-90 days",IF(J43&lt;=180,"91-180 days","Over 180 days"))))))</f>
        <v/>
      </c>
      <c r="L43" s="24" t="str">
        <f aca="false">IF(OR(D43="",NOT(OR(B43="Micro",B43="Small"))),"",IF(F43="",E43,F43)+IF(C43="",Settings!$C$10,MIN(C43,Settings!$C$11)))</f>
        <v/>
      </c>
      <c r="M43" s="23" t="str">
        <f aca="false">IF(L43="","",MAX(0,Settings!$C$6-L43))</f>
        <v/>
      </c>
      <c r="N43" s="10" t="str">
        <f aca="false">IF(D43="","",IF(I43&lt;=0,"Paid",IF(NOT(OR(B43="Micro",B43="Small")),"Not covered by s.15",IF(M43&gt;0,"MSME overdue","MSME within due date"))))</f>
        <v/>
      </c>
      <c r="O43" s="22" t="str">
        <f aca="false">IF(N43&lt;&gt;"MSME overdue","",ROUND(I43*((1+Settings!$C$9*Settings!$C$8/12)^(M43/(365/12))-1),0))</f>
        <v/>
      </c>
      <c r="P43" s="10" t="str">
        <f aca="false">IF(OR(L43="",I43&lt;=0),"",IF(L43&lt;=Settings!$C$7,IF(Settings!$C$6&gt;=Settings!$C$7,"Unpaid past due at year end: review","Pay before year end to avoid disallowance"),""))</f>
        <v/>
      </c>
    </row>
    <row r="44" customFormat="false" ht="15" hidden="false" customHeight="false" outlineLevel="0" collapsed="false">
      <c r="A44" s="8"/>
      <c r="B44" s="8"/>
      <c r="C44" s="19"/>
      <c r="D44" s="8"/>
      <c r="E44" s="17"/>
      <c r="F44" s="17"/>
      <c r="G44" s="21"/>
      <c r="H44" s="21"/>
      <c r="I44" s="22" t="str">
        <f aca="false">IF(D44="","",G44-H44)</f>
        <v/>
      </c>
      <c r="J44" s="23" t="str">
        <f aca="false">IF(D44="","",Settings!$C$6-E44)</f>
        <v/>
      </c>
      <c r="K44" s="10" t="str">
        <f aca="false">IF(D44="","",IF(J44&lt;=30,"0-30 days",IF(J44&lt;=45,"31-45 days",IF(J44&lt;=60,"46-60 days",IF(J44&lt;=90,"61-90 days",IF(J44&lt;=180,"91-180 days","Over 180 days"))))))</f>
        <v/>
      </c>
      <c r="L44" s="24" t="str">
        <f aca="false">IF(OR(D44="",NOT(OR(B44="Micro",B44="Small"))),"",IF(F44="",E44,F44)+IF(C44="",Settings!$C$10,MIN(C44,Settings!$C$11)))</f>
        <v/>
      </c>
      <c r="M44" s="23" t="str">
        <f aca="false">IF(L44="","",MAX(0,Settings!$C$6-L44))</f>
        <v/>
      </c>
      <c r="N44" s="10" t="str">
        <f aca="false">IF(D44="","",IF(I44&lt;=0,"Paid",IF(NOT(OR(B44="Micro",B44="Small")),"Not covered by s.15",IF(M44&gt;0,"MSME overdue","MSME within due date"))))</f>
        <v/>
      </c>
      <c r="O44" s="22" t="str">
        <f aca="false">IF(N44&lt;&gt;"MSME overdue","",ROUND(I44*((1+Settings!$C$9*Settings!$C$8/12)^(M44/(365/12))-1),0))</f>
        <v/>
      </c>
      <c r="P44" s="10" t="str">
        <f aca="false">IF(OR(L44="",I44&lt;=0),"",IF(L44&lt;=Settings!$C$7,IF(Settings!$C$6&gt;=Settings!$C$7,"Unpaid past due at year end: review","Pay before year end to avoid disallowance"),""))</f>
        <v/>
      </c>
    </row>
    <row r="45" customFormat="false" ht="15" hidden="false" customHeight="false" outlineLevel="0" collapsed="false">
      <c r="A45" s="8"/>
      <c r="B45" s="8"/>
      <c r="C45" s="19"/>
      <c r="D45" s="8"/>
      <c r="E45" s="17"/>
      <c r="F45" s="17"/>
      <c r="G45" s="21"/>
      <c r="H45" s="21"/>
      <c r="I45" s="22" t="str">
        <f aca="false">IF(D45="","",G45-H45)</f>
        <v/>
      </c>
      <c r="J45" s="23" t="str">
        <f aca="false">IF(D45="","",Settings!$C$6-E45)</f>
        <v/>
      </c>
      <c r="K45" s="10" t="str">
        <f aca="false">IF(D45="","",IF(J45&lt;=30,"0-30 days",IF(J45&lt;=45,"31-45 days",IF(J45&lt;=60,"46-60 days",IF(J45&lt;=90,"61-90 days",IF(J45&lt;=180,"91-180 days","Over 180 days"))))))</f>
        <v/>
      </c>
      <c r="L45" s="24" t="str">
        <f aca="false">IF(OR(D45="",NOT(OR(B45="Micro",B45="Small"))),"",IF(F45="",E45,F45)+IF(C45="",Settings!$C$10,MIN(C45,Settings!$C$11)))</f>
        <v/>
      </c>
      <c r="M45" s="23" t="str">
        <f aca="false">IF(L45="","",MAX(0,Settings!$C$6-L45))</f>
        <v/>
      </c>
      <c r="N45" s="10" t="str">
        <f aca="false">IF(D45="","",IF(I45&lt;=0,"Paid",IF(NOT(OR(B45="Micro",B45="Small")),"Not covered by s.15",IF(M45&gt;0,"MSME overdue","MSME within due date"))))</f>
        <v/>
      </c>
      <c r="O45" s="22" t="str">
        <f aca="false">IF(N45&lt;&gt;"MSME overdue","",ROUND(I45*((1+Settings!$C$9*Settings!$C$8/12)^(M45/(365/12))-1),0))</f>
        <v/>
      </c>
      <c r="P45" s="10" t="str">
        <f aca="false">IF(OR(L45="",I45&lt;=0),"",IF(L45&lt;=Settings!$C$7,IF(Settings!$C$6&gt;=Settings!$C$7,"Unpaid past due at year end: review","Pay before year end to avoid disallowance"),""))</f>
        <v/>
      </c>
    </row>
    <row r="46" customFormat="false" ht="15" hidden="false" customHeight="false" outlineLevel="0" collapsed="false">
      <c r="A46" s="8"/>
      <c r="B46" s="8"/>
      <c r="C46" s="19"/>
      <c r="D46" s="8"/>
      <c r="E46" s="17"/>
      <c r="F46" s="17"/>
      <c r="G46" s="21"/>
      <c r="H46" s="21"/>
      <c r="I46" s="22" t="str">
        <f aca="false">IF(D46="","",G46-H46)</f>
        <v/>
      </c>
      <c r="J46" s="23" t="str">
        <f aca="false">IF(D46="","",Settings!$C$6-E46)</f>
        <v/>
      </c>
      <c r="K46" s="10" t="str">
        <f aca="false">IF(D46="","",IF(J46&lt;=30,"0-30 days",IF(J46&lt;=45,"31-45 days",IF(J46&lt;=60,"46-60 days",IF(J46&lt;=90,"61-90 days",IF(J46&lt;=180,"91-180 days","Over 180 days"))))))</f>
        <v/>
      </c>
      <c r="L46" s="24" t="str">
        <f aca="false">IF(OR(D46="",NOT(OR(B46="Micro",B46="Small"))),"",IF(F46="",E46,F46)+IF(C46="",Settings!$C$10,MIN(C46,Settings!$C$11)))</f>
        <v/>
      </c>
      <c r="M46" s="23" t="str">
        <f aca="false">IF(L46="","",MAX(0,Settings!$C$6-L46))</f>
        <v/>
      </c>
      <c r="N46" s="10" t="str">
        <f aca="false">IF(D46="","",IF(I46&lt;=0,"Paid",IF(NOT(OR(B46="Micro",B46="Small")),"Not covered by s.15",IF(M46&gt;0,"MSME overdue","MSME within due date"))))</f>
        <v/>
      </c>
      <c r="O46" s="22" t="str">
        <f aca="false">IF(N46&lt;&gt;"MSME overdue","",ROUND(I46*((1+Settings!$C$9*Settings!$C$8/12)^(M46/(365/12))-1),0))</f>
        <v/>
      </c>
      <c r="P46" s="10" t="str">
        <f aca="false">IF(OR(L46="",I46&lt;=0),"",IF(L46&lt;=Settings!$C$7,IF(Settings!$C$6&gt;=Settings!$C$7,"Unpaid past due at year end: review","Pay before year end to avoid disallowance"),""))</f>
        <v/>
      </c>
    </row>
    <row r="47" customFormat="false" ht="15" hidden="false" customHeight="false" outlineLevel="0" collapsed="false">
      <c r="A47" s="8"/>
      <c r="B47" s="8"/>
      <c r="C47" s="19"/>
      <c r="D47" s="8"/>
      <c r="E47" s="17"/>
      <c r="F47" s="17"/>
      <c r="G47" s="21"/>
      <c r="H47" s="21"/>
      <c r="I47" s="22" t="str">
        <f aca="false">IF(D47="","",G47-H47)</f>
        <v/>
      </c>
      <c r="J47" s="23" t="str">
        <f aca="false">IF(D47="","",Settings!$C$6-E47)</f>
        <v/>
      </c>
      <c r="K47" s="10" t="str">
        <f aca="false">IF(D47="","",IF(J47&lt;=30,"0-30 days",IF(J47&lt;=45,"31-45 days",IF(J47&lt;=60,"46-60 days",IF(J47&lt;=90,"61-90 days",IF(J47&lt;=180,"91-180 days","Over 180 days"))))))</f>
        <v/>
      </c>
      <c r="L47" s="24" t="str">
        <f aca="false">IF(OR(D47="",NOT(OR(B47="Micro",B47="Small"))),"",IF(F47="",E47,F47)+IF(C47="",Settings!$C$10,MIN(C47,Settings!$C$11)))</f>
        <v/>
      </c>
      <c r="M47" s="23" t="str">
        <f aca="false">IF(L47="","",MAX(0,Settings!$C$6-L47))</f>
        <v/>
      </c>
      <c r="N47" s="10" t="str">
        <f aca="false">IF(D47="","",IF(I47&lt;=0,"Paid",IF(NOT(OR(B47="Micro",B47="Small")),"Not covered by s.15",IF(M47&gt;0,"MSME overdue","MSME within due date"))))</f>
        <v/>
      </c>
      <c r="O47" s="22" t="str">
        <f aca="false">IF(N47&lt;&gt;"MSME overdue","",ROUND(I47*((1+Settings!$C$9*Settings!$C$8/12)^(M47/(365/12))-1),0))</f>
        <v/>
      </c>
      <c r="P47" s="10" t="str">
        <f aca="false">IF(OR(L47="",I47&lt;=0),"",IF(L47&lt;=Settings!$C$7,IF(Settings!$C$6&gt;=Settings!$C$7,"Unpaid past due at year end: review","Pay before year end to avoid disallowance"),""))</f>
        <v/>
      </c>
    </row>
    <row r="48" customFormat="false" ht="15" hidden="false" customHeight="false" outlineLevel="0" collapsed="false">
      <c r="A48" s="8"/>
      <c r="B48" s="8"/>
      <c r="C48" s="19"/>
      <c r="D48" s="8"/>
      <c r="E48" s="17"/>
      <c r="F48" s="17"/>
      <c r="G48" s="21"/>
      <c r="H48" s="21"/>
      <c r="I48" s="22" t="str">
        <f aca="false">IF(D48="","",G48-H48)</f>
        <v/>
      </c>
      <c r="J48" s="23" t="str">
        <f aca="false">IF(D48="","",Settings!$C$6-E48)</f>
        <v/>
      </c>
      <c r="K48" s="10" t="str">
        <f aca="false">IF(D48="","",IF(J48&lt;=30,"0-30 days",IF(J48&lt;=45,"31-45 days",IF(J48&lt;=60,"46-60 days",IF(J48&lt;=90,"61-90 days",IF(J48&lt;=180,"91-180 days","Over 180 days"))))))</f>
        <v/>
      </c>
      <c r="L48" s="24" t="str">
        <f aca="false">IF(OR(D48="",NOT(OR(B48="Micro",B48="Small"))),"",IF(F48="",E48,F48)+IF(C48="",Settings!$C$10,MIN(C48,Settings!$C$11)))</f>
        <v/>
      </c>
      <c r="M48" s="23" t="str">
        <f aca="false">IF(L48="","",MAX(0,Settings!$C$6-L48))</f>
        <v/>
      </c>
      <c r="N48" s="10" t="str">
        <f aca="false">IF(D48="","",IF(I48&lt;=0,"Paid",IF(NOT(OR(B48="Micro",B48="Small")),"Not covered by s.15",IF(M48&gt;0,"MSME overdue","MSME within due date"))))</f>
        <v/>
      </c>
      <c r="O48" s="22" t="str">
        <f aca="false">IF(N48&lt;&gt;"MSME overdue","",ROUND(I48*((1+Settings!$C$9*Settings!$C$8/12)^(M48/(365/12))-1),0))</f>
        <v/>
      </c>
      <c r="P48" s="10" t="str">
        <f aca="false">IF(OR(L48="",I48&lt;=0),"",IF(L48&lt;=Settings!$C$7,IF(Settings!$C$6&gt;=Settings!$C$7,"Unpaid past due at year end: review","Pay before year end to avoid disallowance"),""))</f>
        <v/>
      </c>
    </row>
    <row r="49" customFormat="false" ht="15" hidden="false" customHeight="false" outlineLevel="0" collapsed="false">
      <c r="A49" s="8"/>
      <c r="B49" s="8"/>
      <c r="C49" s="19"/>
      <c r="D49" s="8"/>
      <c r="E49" s="17"/>
      <c r="F49" s="17"/>
      <c r="G49" s="21"/>
      <c r="H49" s="21"/>
      <c r="I49" s="22" t="str">
        <f aca="false">IF(D49="","",G49-H49)</f>
        <v/>
      </c>
      <c r="J49" s="23" t="str">
        <f aca="false">IF(D49="","",Settings!$C$6-E49)</f>
        <v/>
      </c>
      <c r="K49" s="10" t="str">
        <f aca="false">IF(D49="","",IF(J49&lt;=30,"0-30 days",IF(J49&lt;=45,"31-45 days",IF(J49&lt;=60,"46-60 days",IF(J49&lt;=90,"61-90 days",IF(J49&lt;=180,"91-180 days","Over 180 days"))))))</f>
        <v/>
      </c>
      <c r="L49" s="24" t="str">
        <f aca="false">IF(OR(D49="",NOT(OR(B49="Micro",B49="Small"))),"",IF(F49="",E49,F49)+IF(C49="",Settings!$C$10,MIN(C49,Settings!$C$11)))</f>
        <v/>
      </c>
      <c r="M49" s="23" t="str">
        <f aca="false">IF(L49="","",MAX(0,Settings!$C$6-L49))</f>
        <v/>
      </c>
      <c r="N49" s="10" t="str">
        <f aca="false">IF(D49="","",IF(I49&lt;=0,"Paid",IF(NOT(OR(B49="Micro",B49="Small")),"Not covered by s.15",IF(M49&gt;0,"MSME overdue","MSME within due date"))))</f>
        <v/>
      </c>
      <c r="O49" s="22" t="str">
        <f aca="false">IF(N49&lt;&gt;"MSME overdue","",ROUND(I49*((1+Settings!$C$9*Settings!$C$8/12)^(M49/(365/12))-1),0))</f>
        <v/>
      </c>
      <c r="P49" s="10" t="str">
        <f aca="false">IF(OR(L49="",I49&lt;=0),"",IF(L49&lt;=Settings!$C$7,IF(Settings!$C$6&gt;=Settings!$C$7,"Unpaid past due at year end: review","Pay before year end to avoid disallowance"),""))</f>
        <v/>
      </c>
    </row>
    <row r="50" customFormat="false" ht="15" hidden="false" customHeight="false" outlineLevel="0" collapsed="false">
      <c r="A50" s="8"/>
      <c r="B50" s="8"/>
      <c r="C50" s="19"/>
      <c r="D50" s="8"/>
      <c r="E50" s="17"/>
      <c r="F50" s="17"/>
      <c r="G50" s="21"/>
      <c r="H50" s="21"/>
      <c r="I50" s="22" t="str">
        <f aca="false">IF(D50="","",G50-H50)</f>
        <v/>
      </c>
      <c r="J50" s="23" t="str">
        <f aca="false">IF(D50="","",Settings!$C$6-E50)</f>
        <v/>
      </c>
      <c r="K50" s="10" t="str">
        <f aca="false">IF(D50="","",IF(J50&lt;=30,"0-30 days",IF(J50&lt;=45,"31-45 days",IF(J50&lt;=60,"46-60 days",IF(J50&lt;=90,"61-90 days",IF(J50&lt;=180,"91-180 days","Over 180 days"))))))</f>
        <v/>
      </c>
      <c r="L50" s="24" t="str">
        <f aca="false">IF(OR(D50="",NOT(OR(B50="Micro",B50="Small"))),"",IF(F50="",E50,F50)+IF(C50="",Settings!$C$10,MIN(C50,Settings!$C$11)))</f>
        <v/>
      </c>
      <c r="M50" s="23" t="str">
        <f aca="false">IF(L50="","",MAX(0,Settings!$C$6-L50))</f>
        <v/>
      </c>
      <c r="N50" s="10" t="str">
        <f aca="false">IF(D50="","",IF(I50&lt;=0,"Paid",IF(NOT(OR(B50="Micro",B50="Small")),"Not covered by s.15",IF(M50&gt;0,"MSME overdue","MSME within due date"))))</f>
        <v/>
      </c>
      <c r="O50" s="22" t="str">
        <f aca="false">IF(N50&lt;&gt;"MSME overdue","",ROUND(I50*((1+Settings!$C$9*Settings!$C$8/12)^(M50/(365/12))-1),0))</f>
        <v/>
      </c>
      <c r="P50" s="10" t="str">
        <f aca="false">IF(OR(L50="",I50&lt;=0),"",IF(L50&lt;=Settings!$C$7,IF(Settings!$C$6&gt;=Settings!$C$7,"Unpaid past due at year end: review","Pay before year end to avoid disallowance"),""))</f>
        <v/>
      </c>
    </row>
    <row r="51" customFormat="false" ht="15" hidden="false" customHeight="false" outlineLevel="0" collapsed="false">
      <c r="A51" s="8"/>
      <c r="B51" s="8"/>
      <c r="C51" s="19"/>
      <c r="D51" s="8"/>
      <c r="E51" s="17"/>
      <c r="F51" s="17"/>
      <c r="G51" s="21"/>
      <c r="H51" s="21"/>
      <c r="I51" s="22" t="str">
        <f aca="false">IF(D51="","",G51-H51)</f>
        <v/>
      </c>
      <c r="J51" s="23" t="str">
        <f aca="false">IF(D51="","",Settings!$C$6-E51)</f>
        <v/>
      </c>
      <c r="K51" s="10" t="str">
        <f aca="false">IF(D51="","",IF(J51&lt;=30,"0-30 days",IF(J51&lt;=45,"31-45 days",IF(J51&lt;=60,"46-60 days",IF(J51&lt;=90,"61-90 days",IF(J51&lt;=180,"91-180 days","Over 180 days"))))))</f>
        <v/>
      </c>
      <c r="L51" s="24" t="str">
        <f aca="false">IF(OR(D51="",NOT(OR(B51="Micro",B51="Small"))),"",IF(F51="",E51,F51)+IF(C51="",Settings!$C$10,MIN(C51,Settings!$C$11)))</f>
        <v/>
      </c>
      <c r="M51" s="23" t="str">
        <f aca="false">IF(L51="","",MAX(0,Settings!$C$6-L51))</f>
        <v/>
      </c>
      <c r="N51" s="10" t="str">
        <f aca="false">IF(D51="","",IF(I51&lt;=0,"Paid",IF(NOT(OR(B51="Micro",B51="Small")),"Not covered by s.15",IF(M51&gt;0,"MSME overdue","MSME within due date"))))</f>
        <v/>
      </c>
      <c r="O51" s="22" t="str">
        <f aca="false">IF(N51&lt;&gt;"MSME overdue","",ROUND(I51*((1+Settings!$C$9*Settings!$C$8/12)^(M51/(365/12))-1),0))</f>
        <v/>
      </c>
      <c r="P51" s="10" t="str">
        <f aca="false">IF(OR(L51="",I51&lt;=0),"",IF(L51&lt;=Settings!$C$7,IF(Settings!$C$6&gt;=Settings!$C$7,"Unpaid past due at year end: review","Pay before year end to avoid disallowance"),""))</f>
        <v/>
      </c>
    </row>
    <row r="52" customFormat="false" ht="15" hidden="false" customHeight="false" outlineLevel="0" collapsed="false">
      <c r="A52" s="8"/>
      <c r="B52" s="8"/>
      <c r="C52" s="19"/>
      <c r="D52" s="8"/>
      <c r="E52" s="17"/>
      <c r="F52" s="17"/>
      <c r="G52" s="21"/>
      <c r="H52" s="21"/>
      <c r="I52" s="22" t="str">
        <f aca="false">IF(D52="","",G52-H52)</f>
        <v/>
      </c>
      <c r="J52" s="23" t="str">
        <f aca="false">IF(D52="","",Settings!$C$6-E52)</f>
        <v/>
      </c>
      <c r="K52" s="10" t="str">
        <f aca="false">IF(D52="","",IF(J52&lt;=30,"0-30 days",IF(J52&lt;=45,"31-45 days",IF(J52&lt;=60,"46-60 days",IF(J52&lt;=90,"61-90 days",IF(J52&lt;=180,"91-180 days","Over 180 days"))))))</f>
        <v/>
      </c>
      <c r="L52" s="24" t="str">
        <f aca="false">IF(OR(D52="",NOT(OR(B52="Micro",B52="Small"))),"",IF(F52="",E52,F52)+IF(C52="",Settings!$C$10,MIN(C52,Settings!$C$11)))</f>
        <v/>
      </c>
      <c r="M52" s="23" t="str">
        <f aca="false">IF(L52="","",MAX(0,Settings!$C$6-L52))</f>
        <v/>
      </c>
      <c r="N52" s="10" t="str">
        <f aca="false">IF(D52="","",IF(I52&lt;=0,"Paid",IF(NOT(OR(B52="Micro",B52="Small")),"Not covered by s.15",IF(M52&gt;0,"MSME overdue","MSME within due date"))))</f>
        <v/>
      </c>
      <c r="O52" s="22" t="str">
        <f aca="false">IF(N52&lt;&gt;"MSME overdue","",ROUND(I52*((1+Settings!$C$9*Settings!$C$8/12)^(M52/(365/12))-1),0))</f>
        <v/>
      </c>
      <c r="P52" s="10" t="str">
        <f aca="false">IF(OR(L52="",I52&lt;=0),"",IF(L52&lt;=Settings!$C$7,IF(Settings!$C$6&gt;=Settings!$C$7,"Unpaid past due at year end: review","Pay before year end to avoid disallowance"),""))</f>
        <v/>
      </c>
    </row>
    <row r="53" customFormat="false" ht="15" hidden="false" customHeight="false" outlineLevel="0" collapsed="false">
      <c r="A53" s="8"/>
      <c r="B53" s="8"/>
      <c r="C53" s="19"/>
      <c r="D53" s="8"/>
      <c r="E53" s="17"/>
      <c r="F53" s="17"/>
      <c r="G53" s="21"/>
      <c r="H53" s="21"/>
      <c r="I53" s="22" t="str">
        <f aca="false">IF(D53="","",G53-H53)</f>
        <v/>
      </c>
      <c r="J53" s="23" t="str">
        <f aca="false">IF(D53="","",Settings!$C$6-E53)</f>
        <v/>
      </c>
      <c r="K53" s="10" t="str">
        <f aca="false">IF(D53="","",IF(J53&lt;=30,"0-30 days",IF(J53&lt;=45,"31-45 days",IF(J53&lt;=60,"46-60 days",IF(J53&lt;=90,"61-90 days",IF(J53&lt;=180,"91-180 days","Over 180 days"))))))</f>
        <v/>
      </c>
      <c r="L53" s="24" t="str">
        <f aca="false">IF(OR(D53="",NOT(OR(B53="Micro",B53="Small"))),"",IF(F53="",E53,F53)+IF(C53="",Settings!$C$10,MIN(C53,Settings!$C$11)))</f>
        <v/>
      </c>
      <c r="M53" s="23" t="str">
        <f aca="false">IF(L53="","",MAX(0,Settings!$C$6-L53))</f>
        <v/>
      </c>
      <c r="N53" s="10" t="str">
        <f aca="false">IF(D53="","",IF(I53&lt;=0,"Paid",IF(NOT(OR(B53="Micro",B53="Small")),"Not covered by s.15",IF(M53&gt;0,"MSME overdue","MSME within due date"))))</f>
        <v/>
      </c>
      <c r="O53" s="22" t="str">
        <f aca="false">IF(N53&lt;&gt;"MSME overdue","",ROUND(I53*((1+Settings!$C$9*Settings!$C$8/12)^(M53/(365/12))-1),0))</f>
        <v/>
      </c>
      <c r="P53" s="10" t="str">
        <f aca="false">IF(OR(L53="",I53&lt;=0),"",IF(L53&lt;=Settings!$C$7,IF(Settings!$C$6&gt;=Settings!$C$7,"Unpaid past due at year end: review","Pay before year end to avoid disallowance"),""))</f>
        <v/>
      </c>
    </row>
    <row r="54" customFormat="false" ht="15" hidden="false" customHeight="false" outlineLevel="0" collapsed="false">
      <c r="A54" s="8"/>
      <c r="B54" s="8"/>
      <c r="C54" s="19"/>
      <c r="D54" s="8"/>
      <c r="E54" s="17"/>
      <c r="F54" s="17"/>
      <c r="G54" s="21"/>
      <c r="H54" s="21"/>
      <c r="I54" s="22" t="str">
        <f aca="false">IF(D54="","",G54-H54)</f>
        <v/>
      </c>
      <c r="J54" s="23" t="str">
        <f aca="false">IF(D54="","",Settings!$C$6-E54)</f>
        <v/>
      </c>
      <c r="K54" s="10" t="str">
        <f aca="false">IF(D54="","",IF(J54&lt;=30,"0-30 days",IF(J54&lt;=45,"31-45 days",IF(J54&lt;=60,"46-60 days",IF(J54&lt;=90,"61-90 days",IF(J54&lt;=180,"91-180 days","Over 180 days"))))))</f>
        <v/>
      </c>
      <c r="L54" s="24" t="str">
        <f aca="false">IF(OR(D54="",NOT(OR(B54="Micro",B54="Small"))),"",IF(F54="",E54,F54)+IF(C54="",Settings!$C$10,MIN(C54,Settings!$C$11)))</f>
        <v/>
      </c>
      <c r="M54" s="23" t="str">
        <f aca="false">IF(L54="","",MAX(0,Settings!$C$6-L54))</f>
        <v/>
      </c>
      <c r="N54" s="10" t="str">
        <f aca="false">IF(D54="","",IF(I54&lt;=0,"Paid",IF(NOT(OR(B54="Micro",B54="Small")),"Not covered by s.15",IF(M54&gt;0,"MSME overdue","MSME within due date"))))</f>
        <v/>
      </c>
      <c r="O54" s="22" t="str">
        <f aca="false">IF(N54&lt;&gt;"MSME overdue","",ROUND(I54*((1+Settings!$C$9*Settings!$C$8/12)^(M54/(365/12))-1),0))</f>
        <v/>
      </c>
      <c r="P54" s="10" t="str">
        <f aca="false">IF(OR(L54="",I54&lt;=0),"",IF(L54&lt;=Settings!$C$7,IF(Settings!$C$6&gt;=Settings!$C$7,"Unpaid past due at year end: review","Pay before year end to avoid disallowance"),""))</f>
        <v/>
      </c>
    </row>
    <row r="55" customFormat="false" ht="15" hidden="false" customHeight="false" outlineLevel="0" collapsed="false">
      <c r="A55" s="8"/>
      <c r="B55" s="8"/>
      <c r="C55" s="19"/>
      <c r="D55" s="8"/>
      <c r="E55" s="17"/>
      <c r="F55" s="17"/>
      <c r="G55" s="21"/>
      <c r="H55" s="21"/>
      <c r="I55" s="22" t="str">
        <f aca="false">IF(D55="","",G55-H55)</f>
        <v/>
      </c>
      <c r="J55" s="23" t="str">
        <f aca="false">IF(D55="","",Settings!$C$6-E55)</f>
        <v/>
      </c>
      <c r="K55" s="10" t="str">
        <f aca="false">IF(D55="","",IF(J55&lt;=30,"0-30 days",IF(J55&lt;=45,"31-45 days",IF(J55&lt;=60,"46-60 days",IF(J55&lt;=90,"61-90 days",IF(J55&lt;=180,"91-180 days","Over 180 days"))))))</f>
        <v/>
      </c>
      <c r="L55" s="24" t="str">
        <f aca="false">IF(OR(D55="",NOT(OR(B55="Micro",B55="Small"))),"",IF(F55="",E55,F55)+IF(C55="",Settings!$C$10,MIN(C55,Settings!$C$11)))</f>
        <v/>
      </c>
      <c r="M55" s="23" t="str">
        <f aca="false">IF(L55="","",MAX(0,Settings!$C$6-L55))</f>
        <v/>
      </c>
      <c r="N55" s="10" t="str">
        <f aca="false">IF(D55="","",IF(I55&lt;=0,"Paid",IF(NOT(OR(B55="Micro",B55="Small")),"Not covered by s.15",IF(M55&gt;0,"MSME overdue","MSME within due date"))))</f>
        <v/>
      </c>
      <c r="O55" s="22" t="str">
        <f aca="false">IF(N55&lt;&gt;"MSME overdue","",ROUND(I55*((1+Settings!$C$9*Settings!$C$8/12)^(M55/(365/12))-1),0))</f>
        <v/>
      </c>
      <c r="P55" s="10" t="str">
        <f aca="false">IF(OR(L55="",I55&lt;=0),"",IF(L55&lt;=Settings!$C$7,IF(Settings!$C$6&gt;=Settings!$C$7,"Unpaid past due at year end: review","Pay before year end to avoid disallowance"),""))</f>
        <v/>
      </c>
    </row>
    <row r="56" customFormat="false" ht="15" hidden="false" customHeight="false" outlineLevel="0" collapsed="false">
      <c r="A56" s="8"/>
      <c r="B56" s="8"/>
      <c r="C56" s="19"/>
      <c r="D56" s="8"/>
      <c r="E56" s="17"/>
      <c r="F56" s="17"/>
      <c r="G56" s="21"/>
      <c r="H56" s="21"/>
      <c r="I56" s="22" t="str">
        <f aca="false">IF(D56="","",G56-H56)</f>
        <v/>
      </c>
      <c r="J56" s="23" t="str">
        <f aca="false">IF(D56="","",Settings!$C$6-E56)</f>
        <v/>
      </c>
      <c r="K56" s="10" t="str">
        <f aca="false">IF(D56="","",IF(J56&lt;=30,"0-30 days",IF(J56&lt;=45,"31-45 days",IF(J56&lt;=60,"46-60 days",IF(J56&lt;=90,"61-90 days",IF(J56&lt;=180,"91-180 days","Over 180 days"))))))</f>
        <v/>
      </c>
      <c r="L56" s="24" t="str">
        <f aca="false">IF(OR(D56="",NOT(OR(B56="Micro",B56="Small"))),"",IF(F56="",E56,F56)+IF(C56="",Settings!$C$10,MIN(C56,Settings!$C$11)))</f>
        <v/>
      </c>
      <c r="M56" s="23" t="str">
        <f aca="false">IF(L56="","",MAX(0,Settings!$C$6-L56))</f>
        <v/>
      </c>
      <c r="N56" s="10" t="str">
        <f aca="false">IF(D56="","",IF(I56&lt;=0,"Paid",IF(NOT(OR(B56="Micro",B56="Small")),"Not covered by s.15",IF(M56&gt;0,"MSME overdue","MSME within due date"))))</f>
        <v/>
      </c>
      <c r="O56" s="22" t="str">
        <f aca="false">IF(N56&lt;&gt;"MSME overdue","",ROUND(I56*((1+Settings!$C$9*Settings!$C$8/12)^(M56/(365/12))-1),0))</f>
        <v/>
      </c>
      <c r="P56" s="10" t="str">
        <f aca="false">IF(OR(L56="",I56&lt;=0),"",IF(L56&lt;=Settings!$C$7,IF(Settings!$C$6&gt;=Settings!$C$7,"Unpaid past due at year end: review","Pay before year end to avoid disallowance"),""))</f>
        <v/>
      </c>
    </row>
    <row r="57" customFormat="false" ht="15" hidden="false" customHeight="false" outlineLevel="0" collapsed="false">
      <c r="A57" s="8"/>
      <c r="B57" s="8"/>
      <c r="C57" s="19"/>
      <c r="D57" s="8"/>
      <c r="E57" s="17"/>
      <c r="F57" s="17"/>
      <c r="G57" s="21"/>
      <c r="H57" s="21"/>
      <c r="I57" s="22" t="str">
        <f aca="false">IF(D57="","",G57-H57)</f>
        <v/>
      </c>
      <c r="J57" s="23" t="str">
        <f aca="false">IF(D57="","",Settings!$C$6-E57)</f>
        <v/>
      </c>
      <c r="K57" s="10" t="str">
        <f aca="false">IF(D57="","",IF(J57&lt;=30,"0-30 days",IF(J57&lt;=45,"31-45 days",IF(J57&lt;=60,"46-60 days",IF(J57&lt;=90,"61-90 days",IF(J57&lt;=180,"91-180 days","Over 180 days"))))))</f>
        <v/>
      </c>
      <c r="L57" s="24" t="str">
        <f aca="false">IF(OR(D57="",NOT(OR(B57="Micro",B57="Small"))),"",IF(F57="",E57,F57)+IF(C57="",Settings!$C$10,MIN(C57,Settings!$C$11)))</f>
        <v/>
      </c>
      <c r="M57" s="23" t="str">
        <f aca="false">IF(L57="","",MAX(0,Settings!$C$6-L57))</f>
        <v/>
      </c>
      <c r="N57" s="10" t="str">
        <f aca="false">IF(D57="","",IF(I57&lt;=0,"Paid",IF(NOT(OR(B57="Micro",B57="Small")),"Not covered by s.15",IF(M57&gt;0,"MSME overdue","MSME within due date"))))</f>
        <v/>
      </c>
      <c r="O57" s="22" t="str">
        <f aca="false">IF(N57&lt;&gt;"MSME overdue","",ROUND(I57*((1+Settings!$C$9*Settings!$C$8/12)^(M57/(365/12))-1),0))</f>
        <v/>
      </c>
      <c r="P57" s="10" t="str">
        <f aca="false">IF(OR(L57="",I57&lt;=0),"",IF(L57&lt;=Settings!$C$7,IF(Settings!$C$6&gt;=Settings!$C$7,"Unpaid past due at year end: review","Pay before year end to avoid disallowance"),""))</f>
        <v/>
      </c>
    </row>
    <row r="58" customFormat="false" ht="15" hidden="false" customHeight="false" outlineLevel="0" collapsed="false">
      <c r="A58" s="8"/>
      <c r="B58" s="8"/>
      <c r="C58" s="19"/>
      <c r="D58" s="8"/>
      <c r="E58" s="17"/>
      <c r="F58" s="17"/>
      <c r="G58" s="21"/>
      <c r="H58" s="21"/>
      <c r="I58" s="22" t="str">
        <f aca="false">IF(D58="","",G58-H58)</f>
        <v/>
      </c>
      <c r="J58" s="23" t="str">
        <f aca="false">IF(D58="","",Settings!$C$6-E58)</f>
        <v/>
      </c>
      <c r="K58" s="10" t="str">
        <f aca="false">IF(D58="","",IF(J58&lt;=30,"0-30 days",IF(J58&lt;=45,"31-45 days",IF(J58&lt;=60,"46-60 days",IF(J58&lt;=90,"61-90 days",IF(J58&lt;=180,"91-180 days","Over 180 days"))))))</f>
        <v/>
      </c>
      <c r="L58" s="24" t="str">
        <f aca="false">IF(OR(D58="",NOT(OR(B58="Micro",B58="Small"))),"",IF(F58="",E58,F58)+IF(C58="",Settings!$C$10,MIN(C58,Settings!$C$11)))</f>
        <v/>
      </c>
      <c r="M58" s="23" t="str">
        <f aca="false">IF(L58="","",MAX(0,Settings!$C$6-L58))</f>
        <v/>
      </c>
      <c r="N58" s="10" t="str">
        <f aca="false">IF(D58="","",IF(I58&lt;=0,"Paid",IF(NOT(OR(B58="Micro",B58="Small")),"Not covered by s.15",IF(M58&gt;0,"MSME overdue","MSME within due date"))))</f>
        <v/>
      </c>
      <c r="O58" s="22" t="str">
        <f aca="false">IF(N58&lt;&gt;"MSME overdue","",ROUND(I58*((1+Settings!$C$9*Settings!$C$8/12)^(M58/(365/12))-1),0))</f>
        <v/>
      </c>
      <c r="P58" s="10" t="str">
        <f aca="false">IF(OR(L58="",I58&lt;=0),"",IF(L58&lt;=Settings!$C$7,IF(Settings!$C$6&gt;=Settings!$C$7,"Unpaid past due at year end: review","Pay before year end to avoid disallowance"),""))</f>
        <v/>
      </c>
    </row>
    <row r="59" customFormat="false" ht="15" hidden="false" customHeight="false" outlineLevel="0" collapsed="false">
      <c r="A59" s="8"/>
      <c r="B59" s="8"/>
      <c r="C59" s="19"/>
      <c r="D59" s="8"/>
      <c r="E59" s="17"/>
      <c r="F59" s="17"/>
      <c r="G59" s="21"/>
      <c r="H59" s="21"/>
      <c r="I59" s="22" t="str">
        <f aca="false">IF(D59="","",G59-H59)</f>
        <v/>
      </c>
      <c r="J59" s="23" t="str">
        <f aca="false">IF(D59="","",Settings!$C$6-E59)</f>
        <v/>
      </c>
      <c r="K59" s="10" t="str">
        <f aca="false">IF(D59="","",IF(J59&lt;=30,"0-30 days",IF(J59&lt;=45,"31-45 days",IF(J59&lt;=60,"46-60 days",IF(J59&lt;=90,"61-90 days",IF(J59&lt;=180,"91-180 days","Over 180 days"))))))</f>
        <v/>
      </c>
      <c r="L59" s="24" t="str">
        <f aca="false">IF(OR(D59="",NOT(OR(B59="Micro",B59="Small"))),"",IF(F59="",E59,F59)+IF(C59="",Settings!$C$10,MIN(C59,Settings!$C$11)))</f>
        <v/>
      </c>
      <c r="M59" s="23" t="str">
        <f aca="false">IF(L59="","",MAX(0,Settings!$C$6-L59))</f>
        <v/>
      </c>
      <c r="N59" s="10" t="str">
        <f aca="false">IF(D59="","",IF(I59&lt;=0,"Paid",IF(NOT(OR(B59="Micro",B59="Small")),"Not covered by s.15",IF(M59&gt;0,"MSME overdue","MSME within due date"))))</f>
        <v/>
      </c>
      <c r="O59" s="22" t="str">
        <f aca="false">IF(N59&lt;&gt;"MSME overdue","",ROUND(I59*((1+Settings!$C$9*Settings!$C$8/12)^(M59/(365/12))-1),0))</f>
        <v/>
      </c>
      <c r="P59" s="10" t="str">
        <f aca="false">IF(OR(L59="",I59&lt;=0),"",IF(L59&lt;=Settings!$C$7,IF(Settings!$C$6&gt;=Settings!$C$7,"Unpaid past due at year end: review","Pay before year end to avoid disallowance"),""))</f>
        <v/>
      </c>
    </row>
    <row r="60" customFormat="false" ht="15" hidden="false" customHeight="false" outlineLevel="0" collapsed="false">
      <c r="A60" s="8"/>
      <c r="B60" s="8"/>
      <c r="C60" s="19"/>
      <c r="D60" s="8"/>
      <c r="E60" s="17"/>
      <c r="F60" s="17"/>
      <c r="G60" s="21"/>
      <c r="H60" s="21"/>
      <c r="I60" s="22" t="str">
        <f aca="false">IF(D60="","",G60-H60)</f>
        <v/>
      </c>
      <c r="J60" s="23" t="str">
        <f aca="false">IF(D60="","",Settings!$C$6-E60)</f>
        <v/>
      </c>
      <c r="K60" s="10" t="str">
        <f aca="false">IF(D60="","",IF(J60&lt;=30,"0-30 days",IF(J60&lt;=45,"31-45 days",IF(J60&lt;=60,"46-60 days",IF(J60&lt;=90,"61-90 days",IF(J60&lt;=180,"91-180 days","Over 180 days"))))))</f>
        <v/>
      </c>
      <c r="L60" s="24" t="str">
        <f aca="false">IF(OR(D60="",NOT(OR(B60="Micro",B60="Small"))),"",IF(F60="",E60,F60)+IF(C60="",Settings!$C$10,MIN(C60,Settings!$C$11)))</f>
        <v/>
      </c>
      <c r="M60" s="23" t="str">
        <f aca="false">IF(L60="","",MAX(0,Settings!$C$6-L60))</f>
        <v/>
      </c>
      <c r="N60" s="10" t="str">
        <f aca="false">IF(D60="","",IF(I60&lt;=0,"Paid",IF(NOT(OR(B60="Micro",B60="Small")),"Not covered by s.15",IF(M60&gt;0,"MSME overdue","MSME within due date"))))</f>
        <v/>
      </c>
      <c r="O60" s="22" t="str">
        <f aca="false">IF(N60&lt;&gt;"MSME overdue","",ROUND(I60*((1+Settings!$C$9*Settings!$C$8/12)^(M60/(365/12))-1),0))</f>
        <v/>
      </c>
      <c r="P60" s="10" t="str">
        <f aca="false">IF(OR(L60="",I60&lt;=0),"",IF(L60&lt;=Settings!$C$7,IF(Settings!$C$6&gt;=Settings!$C$7,"Unpaid past due at year end: review","Pay before year end to avoid disallowance"),""))</f>
        <v/>
      </c>
    </row>
    <row r="61" customFormat="false" ht="15" hidden="false" customHeight="false" outlineLevel="0" collapsed="false">
      <c r="A61" s="8"/>
      <c r="B61" s="8"/>
      <c r="C61" s="19"/>
      <c r="D61" s="8"/>
      <c r="E61" s="17"/>
      <c r="F61" s="17"/>
      <c r="G61" s="21"/>
      <c r="H61" s="21"/>
      <c r="I61" s="22" t="str">
        <f aca="false">IF(D61="","",G61-H61)</f>
        <v/>
      </c>
      <c r="J61" s="23" t="str">
        <f aca="false">IF(D61="","",Settings!$C$6-E61)</f>
        <v/>
      </c>
      <c r="K61" s="10" t="str">
        <f aca="false">IF(D61="","",IF(J61&lt;=30,"0-30 days",IF(J61&lt;=45,"31-45 days",IF(J61&lt;=60,"46-60 days",IF(J61&lt;=90,"61-90 days",IF(J61&lt;=180,"91-180 days","Over 180 days"))))))</f>
        <v/>
      </c>
      <c r="L61" s="24" t="str">
        <f aca="false">IF(OR(D61="",NOT(OR(B61="Micro",B61="Small"))),"",IF(F61="",E61,F61)+IF(C61="",Settings!$C$10,MIN(C61,Settings!$C$11)))</f>
        <v/>
      </c>
      <c r="M61" s="23" t="str">
        <f aca="false">IF(L61="","",MAX(0,Settings!$C$6-L61))</f>
        <v/>
      </c>
      <c r="N61" s="10" t="str">
        <f aca="false">IF(D61="","",IF(I61&lt;=0,"Paid",IF(NOT(OR(B61="Micro",B61="Small")),"Not covered by s.15",IF(M61&gt;0,"MSME overdue","MSME within due date"))))</f>
        <v/>
      </c>
      <c r="O61" s="22" t="str">
        <f aca="false">IF(N61&lt;&gt;"MSME overdue","",ROUND(I61*((1+Settings!$C$9*Settings!$C$8/12)^(M61/(365/12))-1),0))</f>
        <v/>
      </c>
      <c r="P61" s="10" t="str">
        <f aca="false">IF(OR(L61="",I61&lt;=0),"",IF(L61&lt;=Settings!$C$7,IF(Settings!$C$6&gt;=Settings!$C$7,"Unpaid past due at year end: review","Pay before year end to avoid disallowance"),""))</f>
        <v/>
      </c>
    </row>
    <row r="62" customFormat="false" ht="15" hidden="false" customHeight="false" outlineLevel="0" collapsed="false">
      <c r="A62" s="8"/>
      <c r="B62" s="8"/>
      <c r="C62" s="19"/>
      <c r="D62" s="8"/>
      <c r="E62" s="17"/>
      <c r="F62" s="17"/>
      <c r="G62" s="21"/>
      <c r="H62" s="21"/>
      <c r="I62" s="22" t="str">
        <f aca="false">IF(D62="","",G62-H62)</f>
        <v/>
      </c>
      <c r="J62" s="23" t="str">
        <f aca="false">IF(D62="","",Settings!$C$6-E62)</f>
        <v/>
      </c>
      <c r="K62" s="10" t="str">
        <f aca="false">IF(D62="","",IF(J62&lt;=30,"0-30 days",IF(J62&lt;=45,"31-45 days",IF(J62&lt;=60,"46-60 days",IF(J62&lt;=90,"61-90 days",IF(J62&lt;=180,"91-180 days","Over 180 days"))))))</f>
        <v/>
      </c>
      <c r="L62" s="24" t="str">
        <f aca="false">IF(OR(D62="",NOT(OR(B62="Micro",B62="Small"))),"",IF(F62="",E62,F62)+IF(C62="",Settings!$C$10,MIN(C62,Settings!$C$11)))</f>
        <v/>
      </c>
      <c r="M62" s="23" t="str">
        <f aca="false">IF(L62="","",MAX(0,Settings!$C$6-L62))</f>
        <v/>
      </c>
      <c r="N62" s="10" t="str">
        <f aca="false">IF(D62="","",IF(I62&lt;=0,"Paid",IF(NOT(OR(B62="Micro",B62="Small")),"Not covered by s.15",IF(M62&gt;0,"MSME overdue","MSME within due date"))))</f>
        <v/>
      </c>
      <c r="O62" s="22" t="str">
        <f aca="false">IF(N62&lt;&gt;"MSME overdue","",ROUND(I62*((1+Settings!$C$9*Settings!$C$8/12)^(M62/(365/12))-1),0))</f>
        <v/>
      </c>
      <c r="P62" s="10" t="str">
        <f aca="false">IF(OR(L62="",I62&lt;=0),"",IF(L62&lt;=Settings!$C$7,IF(Settings!$C$6&gt;=Settings!$C$7,"Unpaid past due at year end: review","Pay before year end to avoid disallowance"),""))</f>
        <v/>
      </c>
    </row>
    <row r="63" customFormat="false" ht="15" hidden="false" customHeight="false" outlineLevel="0" collapsed="false">
      <c r="A63" s="8"/>
      <c r="B63" s="8"/>
      <c r="C63" s="19"/>
      <c r="D63" s="8"/>
      <c r="E63" s="17"/>
      <c r="F63" s="17"/>
      <c r="G63" s="21"/>
      <c r="H63" s="21"/>
      <c r="I63" s="22" t="str">
        <f aca="false">IF(D63="","",G63-H63)</f>
        <v/>
      </c>
      <c r="J63" s="23" t="str">
        <f aca="false">IF(D63="","",Settings!$C$6-E63)</f>
        <v/>
      </c>
      <c r="K63" s="10" t="str">
        <f aca="false">IF(D63="","",IF(J63&lt;=30,"0-30 days",IF(J63&lt;=45,"31-45 days",IF(J63&lt;=60,"46-60 days",IF(J63&lt;=90,"61-90 days",IF(J63&lt;=180,"91-180 days","Over 180 days"))))))</f>
        <v/>
      </c>
      <c r="L63" s="24" t="str">
        <f aca="false">IF(OR(D63="",NOT(OR(B63="Micro",B63="Small"))),"",IF(F63="",E63,F63)+IF(C63="",Settings!$C$10,MIN(C63,Settings!$C$11)))</f>
        <v/>
      </c>
      <c r="M63" s="23" t="str">
        <f aca="false">IF(L63="","",MAX(0,Settings!$C$6-L63))</f>
        <v/>
      </c>
      <c r="N63" s="10" t="str">
        <f aca="false">IF(D63="","",IF(I63&lt;=0,"Paid",IF(NOT(OR(B63="Micro",B63="Small")),"Not covered by s.15",IF(M63&gt;0,"MSME overdue","MSME within due date"))))</f>
        <v/>
      </c>
      <c r="O63" s="22" t="str">
        <f aca="false">IF(N63&lt;&gt;"MSME overdue","",ROUND(I63*((1+Settings!$C$9*Settings!$C$8/12)^(M63/(365/12))-1),0))</f>
        <v/>
      </c>
      <c r="P63" s="10" t="str">
        <f aca="false">IF(OR(L63="",I63&lt;=0),"",IF(L63&lt;=Settings!$C$7,IF(Settings!$C$6&gt;=Settings!$C$7,"Unpaid past due at year end: review","Pay before year end to avoid disallowance"),""))</f>
        <v/>
      </c>
    </row>
    <row r="64" customFormat="false" ht="15" hidden="false" customHeight="false" outlineLevel="0" collapsed="false">
      <c r="A64" s="8"/>
      <c r="B64" s="8"/>
      <c r="C64" s="19"/>
      <c r="D64" s="8"/>
      <c r="E64" s="17"/>
      <c r="F64" s="17"/>
      <c r="G64" s="21"/>
      <c r="H64" s="21"/>
      <c r="I64" s="22" t="str">
        <f aca="false">IF(D64="","",G64-H64)</f>
        <v/>
      </c>
      <c r="J64" s="23" t="str">
        <f aca="false">IF(D64="","",Settings!$C$6-E64)</f>
        <v/>
      </c>
      <c r="K64" s="10" t="str">
        <f aca="false">IF(D64="","",IF(J64&lt;=30,"0-30 days",IF(J64&lt;=45,"31-45 days",IF(J64&lt;=60,"46-60 days",IF(J64&lt;=90,"61-90 days",IF(J64&lt;=180,"91-180 days","Over 180 days"))))))</f>
        <v/>
      </c>
      <c r="L64" s="24" t="str">
        <f aca="false">IF(OR(D64="",NOT(OR(B64="Micro",B64="Small"))),"",IF(F64="",E64,F64)+IF(C64="",Settings!$C$10,MIN(C64,Settings!$C$11)))</f>
        <v/>
      </c>
      <c r="M64" s="23" t="str">
        <f aca="false">IF(L64="","",MAX(0,Settings!$C$6-L64))</f>
        <v/>
      </c>
      <c r="N64" s="10" t="str">
        <f aca="false">IF(D64="","",IF(I64&lt;=0,"Paid",IF(NOT(OR(B64="Micro",B64="Small")),"Not covered by s.15",IF(M64&gt;0,"MSME overdue","MSME within due date"))))</f>
        <v/>
      </c>
      <c r="O64" s="22" t="str">
        <f aca="false">IF(N64&lt;&gt;"MSME overdue","",ROUND(I64*((1+Settings!$C$9*Settings!$C$8/12)^(M64/(365/12))-1),0))</f>
        <v/>
      </c>
      <c r="P64" s="10" t="str">
        <f aca="false">IF(OR(L64="",I64&lt;=0),"",IF(L64&lt;=Settings!$C$7,IF(Settings!$C$6&gt;=Settings!$C$7,"Unpaid past due at year end: review","Pay before year end to avoid disallowance"),""))</f>
        <v/>
      </c>
    </row>
    <row r="65" customFormat="false" ht="15" hidden="false" customHeight="false" outlineLevel="0" collapsed="false">
      <c r="A65" s="8"/>
      <c r="B65" s="8"/>
      <c r="C65" s="19"/>
      <c r="D65" s="8"/>
      <c r="E65" s="17"/>
      <c r="F65" s="17"/>
      <c r="G65" s="21"/>
      <c r="H65" s="21"/>
      <c r="I65" s="22" t="str">
        <f aca="false">IF(D65="","",G65-H65)</f>
        <v/>
      </c>
      <c r="J65" s="23" t="str">
        <f aca="false">IF(D65="","",Settings!$C$6-E65)</f>
        <v/>
      </c>
      <c r="K65" s="10" t="str">
        <f aca="false">IF(D65="","",IF(J65&lt;=30,"0-30 days",IF(J65&lt;=45,"31-45 days",IF(J65&lt;=60,"46-60 days",IF(J65&lt;=90,"61-90 days",IF(J65&lt;=180,"91-180 days","Over 180 days"))))))</f>
        <v/>
      </c>
      <c r="L65" s="24" t="str">
        <f aca="false">IF(OR(D65="",NOT(OR(B65="Micro",B65="Small"))),"",IF(F65="",E65,F65)+IF(C65="",Settings!$C$10,MIN(C65,Settings!$C$11)))</f>
        <v/>
      </c>
      <c r="M65" s="23" t="str">
        <f aca="false">IF(L65="","",MAX(0,Settings!$C$6-L65))</f>
        <v/>
      </c>
      <c r="N65" s="10" t="str">
        <f aca="false">IF(D65="","",IF(I65&lt;=0,"Paid",IF(NOT(OR(B65="Micro",B65="Small")),"Not covered by s.15",IF(M65&gt;0,"MSME overdue","MSME within due date"))))</f>
        <v/>
      </c>
      <c r="O65" s="22" t="str">
        <f aca="false">IF(N65&lt;&gt;"MSME overdue","",ROUND(I65*((1+Settings!$C$9*Settings!$C$8/12)^(M65/(365/12))-1),0))</f>
        <v/>
      </c>
      <c r="P65" s="10" t="str">
        <f aca="false">IF(OR(L65="",I65&lt;=0),"",IF(L65&lt;=Settings!$C$7,IF(Settings!$C$6&gt;=Settings!$C$7,"Unpaid past due at year end: review","Pay before year end to avoid disallowance"),""))</f>
        <v/>
      </c>
    </row>
    <row r="66" customFormat="false" ht="15" hidden="false" customHeight="false" outlineLevel="0" collapsed="false">
      <c r="A66" s="8"/>
      <c r="B66" s="8"/>
      <c r="C66" s="19"/>
      <c r="D66" s="8"/>
      <c r="E66" s="17"/>
      <c r="F66" s="17"/>
      <c r="G66" s="21"/>
      <c r="H66" s="21"/>
      <c r="I66" s="22" t="str">
        <f aca="false">IF(D66="","",G66-H66)</f>
        <v/>
      </c>
      <c r="J66" s="23" t="str">
        <f aca="false">IF(D66="","",Settings!$C$6-E66)</f>
        <v/>
      </c>
      <c r="K66" s="10" t="str">
        <f aca="false">IF(D66="","",IF(J66&lt;=30,"0-30 days",IF(J66&lt;=45,"31-45 days",IF(J66&lt;=60,"46-60 days",IF(J66&lt;=90,"61-90 days",IF(J66&lt;=180,"91-180 days","Over 180 days"))))))</f>
        <v/>
      </c>
      <c r="L66" s="24" t="str">
        <f aca="false">IF(OR(D66="",NOT(OR(B66="Micro",B66="Small"))),"",IF(F66="",E66,F66)+IF(C66="",Settings!$C$10,MIN(C66,Settings!$C$11)))</f>
        <v/>
      </c>
      <c r="M66" s="23" t="str">
        <f aca="false">IF(L66="","",MAX(0,Settings!$C$6-L66))</f>
        <v/>
      </c>
      <c r="N66" s="10" t="str">
        <f aca="false">IF(D66="","",IF(I66&lt;=0,"Paid",IF(NOT(OR(B66="Micro",B66="Small")),"Not covered by s.15",IF(M66&gt;0,"MSME overdue","MSME within due date"))))</f>
        <v/>
      </c>
      <c r="O66" s="22" t="str">
        <f aca="false">IF(N66&lt;&gt;"MSME overdue","",ROUND(I66*((1+Settings!$C$9*Settings!$C$8/12)^(M66/(365/12))-1),0))</f>
        <v/>
      </c>
      <c r="P66" s="10" t="str">
        <f aca="false">IF(OR(L66="",I66&lt;=0),"",IF(L66&lt;=Settings!$C$7,IF(Settings!$C$6&gt;=Settings!$C$7,"Unpaid past due at year end: review","Pay before year end to avoid disallowance"),""))</f>
        <v/>
      </c>
    </row>
    <row r="67" customFormat="false" ht="15" hidden="false" customHeight="false" outlineLevel="0" collapsed="false">
      <c r="A67" s="8"/>
      <c r="B67" s="8"/>
      <c r="C67" s="19"/>
      <c r="D67" s="8"/>
      <c r="E67" s="17"/>
      <c r="F67" s="17"/>
      <c r="G67" s="21"/>
      <c r="H67" s="21"/>
      <c r="I67" s="22" t="str">
        <f aca="false">IF(D67="","",G67-H67)</f>
        <v/>
      </c>
      <c r="J67" s="23" t="str">
        <f aca="false">IF(D67="","",Settings!$C$6-E67)</f>
        <v/>
      </c>
      <c r="K67" s="10" t="str">
        <f aca="false">IF(D67="","",IF(J67&lt;=30,"0-30 days",IF(J67&lt;=45,"31-45 days",IF(J67&lt;=60,"46-60 days",IF(J67&lt;=90,"61-90 days",IF(J67&lt;=180,"91-180 days","Over 180 days"))))))</f>
        <v/>
      </c>
      <c r="L67" s="24" t="str">
        <f aca="false">IF(OR(D67="",NOT(OR(B67="Micro",B67="Small"))),"",IF(F67="",E67,F67)+IF(C67="",Settings!$C$10,MIN(C67,Settings!$C$11)))</f>
        <v/>
      </c>
      <c r="M67" s="23" t="str">
        <f aca="false">IF(L67="","",MAX(0,Settings!$C$6-L67))</f>
        <v/>
      </c>
      <c r="N67" s="10" t="str">
        <f aca="false">IF(D67="","",IF(I67&lt;=0,"Paid",IF(NOT(OR(B67="Micro",B67="Small")),"Not covered by s.15",IF(M67&gt;0,"MSME overdue","MSME within due date"))))</f>
        <v/>
      </c>
      <c r="O67" s="22" t="str">
        <f aca="false">IF(N67&lt;&gt;"MSME overdue","",ROUND(I67*((1+Settings!$C$9*Settings!$C$8/12)^(M67/(365/12))-1),0))</f>
        <v/>
      </c>
      <c r="P67" s="10" t="str">
        <f aca="false">IF(OR(L67="",I67&lt;=0),"",IF(L67&lt;=Settings!$C$7,IF(Settings!$C$6&gt;=Settings!$C$7,"Unpaid past due at year end: review","Pay before year end to avoid disallowance"),""))</f>
        <v/>
      </c>
    </row>
    <row r="68" customFormat="false" ht="15" hidden="false" customHeight="false" outlineLevel="0" collapsed="false">
      <c r="A68" s="8"/>
      <c r="B68" s="8"/>
      <c r="C68" s="19"/>
      <c r="D68" s="8"/>
      <c r="E68" s="17"/>
      <c r="F68" s="17"/>
      <c r="G68" s="21"/>
      <c r="H68" s="21"/>
      <c r="I68" s="22" t="str">
        <f aca="false">IF(D68="","",G68-H68)</f>
        <v/>
      </c>
      <c r="J68" s="23" t="str">
        <f aca="false">IF(D68="","",Settings!$C$6-E68)</f>
        <v/>
      </c>
      <c r="K68" s="10" t="str">
        <f aca="false">IF(D68="","",IF(J68&lt;=30,"0-30 days",IF(J68&lt;=45,"31-45 days",IF(J68&lt;=60,"46-60 days",IF(J68&lt;=90,"61-90 days",IF(J68&lt;=180,"91-180 days","Over 180 days"))))))</f>
        <v/>
      </c>
      <c r="L68" s="24" t="str">
        <f aca="false">IF(OR(D68="",NOT(OR(B68="Micro",B68="Small"))),"",IF(F68="",E68,F68)+IF(C68="",Settings!$C$10,MIN(C68,Settings!$C$11)))</f>
        <v/>
      </c>
      <c r="M68" s="23" t="str">
        <f aca="false">IF(L68="","",MAX(0,Settings!$C$6-L68))</f>
        <v/>
      </c>
      <c r="N68" s="10" t="str">
        <f aca="false">IF(D68="","",IF(I68&lt;=0,"Paid",IF(NOT(OR(B68="Micro",B68="Small")),"Not covered by s.15",IF(M68&gt;0,"MSME overdue","MSME within due date"))))</f>
        <v/>
      </c>
      <c r="O68" s="22" t="str">
        <f aca="false">IF(N68&lt;&gt;"MSME overdue","",ROUND(I68*((1+Settings!$C$9*Settings!$C$8/12)^(M68/(365/12))-1),0))</f>
        <v/>
      </c>
      <c r="P68" s="10" t="str">
        <f aca="false">IF(OR(L68="",I68&lt;=0),"",IF(L68&lt;=Settings!$C$7,IF(Settings!$C$6&gt;=Settings!$C$7,"Unpaid past due at year end: review","Pay before year end to avoid disallowance"),""))</f>
        <v/>
      </c>
    </row>
    <row r="69" customFormat="false" ht="15" hidden="false" customHeight="false" outlineLevel="0" collapsed="false">
      <c r="A69" s="8"/>
      <c r="B69" s="8"/>
      <c r="C69" s="19"/>
      <c r="D69" s="8"/>
      <c r="E69" s="17"/>
      <c r="F69" s="17"/>
      <c r="G69" s="21"/>
      <c r="H69" s="21"/>
      <c r="I69" s="22" t="str">
        <f aca="false">IF(D69="","",G69-H69)</f>
        <v/>
      </c>
      <c r="J69" s="23" t="str">
        <f aca="false">IF(D69="","",Settings!$C$6-E69)</f>
        <v/>
      </c>
      <c r="K69" s="10" t="str">
        <f aca="false">IF(D69="","",IF(J69&lt;=30,"0-30 days",IF(J69&lt;=45,"31-45 days",IF(J69&lt;=60,"46-60 days",IF(J69&lt;=90,"61-90 days",IF(J69&lt;=180,"91-180 days","Over 180 days"))))))</f>
        <v/>
      </c>
      <c r="L69" s="24" t="str">
        <f aca="false">IF(OR(D69="",NOT(OR(B69="Micro",B69="Small"))),"",IF(F69="",E69,F69)+IF(C69="",Settings!$C$10,MIN(C69,Settings!$C$11)))</f>
        <v/>
      </c>
      <c r="M69" s="23" t="str">
        <f aca="false">IF(L69="","",MAX(0,Settings!$C$6-L69))</f>
        <v/>
      </c>
      <c r="N69" s="10" t="str">
        <f aca="false">IF(D69="","",IF(I69&lt;=0,"Paid",IF(NOT(OR(B69="Micro",B69="Small")),"Not covered by s.15",IF(M69&gt;0,"MSME overdue","MSME within due date"))))</f>
        <v/>
      </c>
      <c r="O69" s="22" t="str">
        <f aca="false">IF(N69&lt;&gt;"MSME overdue","",ROUND(I69*((1+Settings!$C$9*Settings!$C$8/12)^(M69/(365/12))-1),0))</f>
        <v/>
      </c>
      <c r="P69" s="10" t="str">
        <f aca="false">IF(OR(L69="",I69&lt;=0),"",IF(L69&lt;=Settings!$C$7,IF(Settings!$C$6&gt;=Settings!$C$7,"Unpaid past due at year end: review","Pay before year end to avoid disallowance"),""))</f>
        <v/>
      </c>
    </row>
    <row r="70" customFormat="false" ht="15" hidden="false" customHeight="false" outlineLevel="0" collapsed="false">
      <c r="A70" s="8"/>
      <c r="B70" s="8"/>
      <c r="C70" s="19"/>
      <c r="D70" s="8"/>
      <c r="E70" s="17"/>
      <c r="F70" s="17"/>
      <c r="G70" s="21"/>
      <c r="H70" s="21"/>
      <c r="I70" s="22" t="str">
        <f aca="false">IF(D70="","",G70-H70)</f>
        <v/>
      </c>
      <c r="J70" s="23" t="str">
        <f aca="false">IF(D70="","",Settings!$C$6-E70)</f>
        <v/>
      </c>
      <c r="K70" s="10" t="str">
        <f aca="false">IF(D70="","",IF(J70&lt;=30,"0-30 days",IF(J70&lt;=45,"31-45 days",IF(J70&lt;=60,"46-60 days",IF(J70&lt;=90,"61-90 days",IF(J70&lt;=180,"91-180 days","Over 180 days"))))))</f>
        <v/>
      </c>
      <c r="L70" s="24" t="str">
        <f aca="false">IF(OR(D70="",NOT(OR(B70="Micro",B70="Small"))),"",IF(F70="",E70,F70)+IF(C70="",Settings!$C$10,MIN(C70,Settings!$C$11)))</f>
        <v/>
      </c>
      <c r="M70" s="23" t="str">
        <f aca="false">IF(L70="","",MAX(0,Settings!$C$6-L70))</f>
        <v/>
      </c>
      <c r="N70" s="10" t="str">
        <f aca="false">IF(D70="","",IF(I70&lt;=0,"Paid",IF(NOT(OR(B70="Micro",B70="Small")),"Not covered by s.15",IF(M70&gt;0,"MSME overdue","MSME within due date"))))</f>
        <v/>
      </c>
      <c r="O70" s="22" t="str">
        <f aca="false">IF(N70&lt;&gt;"MSME overdue","",ROUND(I70*((1+Settings!$C$9*Settings!$C$8/12)^(M70/(365/12))-1),0))</f>
        <v/>
      </c>
      <c r="P70" s="10" t="str">
        <f aca="false">IF(OR(L70="",I70&lt;=0),"",IF(L70&lt;=Settings!$C$7,IF(Settings!$C$6&gt;=Settings!$C$7,"Unpaid past due at year end: review","Pay before year end to avoid disallowance"),""))</f>
        <v/>
      </c>
    </row>
    <row r="71" customFormat="false" ht="15" hidden="false" customHeight="false" outlineLevel="0" collapsed="false">
      <c r="A71" s="8"/>
      <c r="B71" s="8"/>
      <c r="C71" s="19"/>
      <c r="D71" s="8"/>
      <c r="E71" s="17"/>
      <c r="F71" s="17"/>
      <c r="G71" s="21"/>
      <c r="H71" s="21"/>
      <c r="I71" s="22" t="str">
        <f aca="false">IF(D71="","",G71-H71)</f>
        <v/>
      </c>
      <c r="J71" s="23" t="str">
        <f aca="false">IF(D71="","",Settings!$C$6-E71)</f>
        <v/>
      </c>
      <c r="K71" s="10" t="str">
        <f aca="false">IF(D71="","",IF(J71&lt;=30,"0-30 days",IF(J71&lt;=45,"31-45 days",IF(J71&lt;=60,"46-60 days",IF(J71&lt;=90,"61-90 days",IF(J71&lt;=180,"91-180 days","Over 180 days"))))))</f>
        <v/>
      </c>
      <c r="L71" s="24" t="str">
        <f aca="false">IF(OR(D71="",NOT(OR(B71="Micro",B71="Small"))),"",IF(F71="",E71,F71)+IF(C71="",Settings!$C$10,MIN(C71,Settings!$C$11)))</f>
        <v/>
      </c>
      <c r="M71" s="23" t="str">
        <f aca="false">IF(L71="","",MAX(0,Settings!$C$6-L71))</f>
        <v/>
      </c>
      <c r="N71" s="10" t="str">
        <f aca="false">IF(D71="","",IF(I71&lt;=0,"Paid",IF(NOT(OR(B71="Micro",B71="Small")),"Not covered by s.15",IF(M71&gt;0,"MSME overdue","MSME within due date"))))</f>
        <v/>
      </c>
      <c r="O71" s="22" t="str">
        <f aca="false">IF(N71&lt;&gt;"MSME overdue","",ROUND(I71*((1+Settings!$C$9*Settings!$C$8/12)^(M71/(365/12))-1),0))</f>
        <v/>
      </c>
      <c r="P71" s="10" t="str">
        <f aca="false">IF(OR(L71="",I71&lt;=0),"",IF(L71&lt;=Settings!$C$7,IF(Settings!$C$6&gt;=Settings!$C$7,"Unpaid past due at year end: review","Pay before year end to avoid disallowance"),""))</f>
        <v/>
      </c>
    </row>
    <row r="72" customFormat="false" ht="15" hidden="false" customHeight="false" outlineLevel="0" collapsed="false">
      <c r="A72" s="8"/>
      <c r="B72" s="8"/>
      <c r="C72" s="19"/>
      <c r="D72" s="8"/>
      <c r="E72" s="17"/>
      <c r="F72" s="17"/>
      <c r="G72" s="21"/>
      <c r="H72" s="21"/>
      <c r="I72" s="22" t="str">
        <f aca="false">IF(D72="","",G72-H72)</f>
        <v/>
      </c>
      <c r="J72" s="23" t="str">
        <f aca="false">IF(D72="","",Settings!$C$6-E72)</f>
        <v/>
      </c>
      <c r="K72" s="10" t="str">
        <f aca="false">IF(D72="","",IF(J72&lt;=30,"0-30 days",IF(J72&lt;=45,"31-45 days",IF(J72&lt;=60,"46-60 days",IF(J72&lt;=90,"61-90 days",IF(J72&lt;=180,"91-180 days","Over 180 days"))))))</f>
        <v/>
      </c>
      <c r="L72" s="24" t="str">
        <f aca="false">IF(OR(D72="",NOT(OR(B72="Micro",B72="Small"))),"",IF(F72="",E72,F72)+IF(C72="",Settings!$C$10,MIN(C72,Settings!$C$11)))</f>
        <v/>
      </c>
      <c r="M72" s="23" t="str">
        <f aca="false">IF(L72="","",MAX(0,Settings!$C$6-L72))</f>
        <v/>
      </c>
      <c r="N72" s="10" t="str">
        <f aca="false">IF(D72="","",IF(I72&lt;=0,"Paid",IF(NOT(OR(B72="Micro",B72="Small")),"Not covered by s.15",IF(M72&gt;0,"MSME overdue","MSME within due date"))))</f>
        <v/>
      </c>
      <c r="O72" s="22" t="str">
        <f aca="false">IF(N72&lt;&gt;"MSME overdue","",ROUND(I72*((1+Settings!$C$9*Settings!$C$8/12)^(M72/(365/12))-1),0))</f>
        <v/>
      </c>
      <c r="P72" s="10" t="str">
        <f aca="false">IF(OR(L72="",I72&lt;=0),"",IF(L72&lt;=Settings!$C$7,IF(Settings!$C$6&gt;=Settings!$C$7,"Unpaid past due at year end: review","Pay before year end to avoid disallowance"),""))</f>
        <v/>
      </c>
    </row>
    <row r="73" customFormat="false" ht="15" hidden="false" customHeight="false" outlineLevel="0" collapsed="false">
      <c r="A73" s="8"/>
      <c r="B73" s="8"/>
      <c r="C73" s="19"/>
      <c r="D73" s="8"/>
      <c r="E73" s="17"/>
      <c r="F73" s="17"/>
      <c r="G73" s="21"/>
      <c r="H73" s="21"/>
      <c r="I73" s="22" t="str">
        <f aca="false">IF(D73="","",G73-H73)</f>
        <v/>
      </c>
      <c r="J73" s="23" t="str">
        <f aca="false">IF(D73="","",Settings!$C$6-E73)</f>
        <v/>
      </c>
      <c r="K73" s="10" t="str">
        <f aca="false">IF(D73="","",IF(J73&lt;=30,"0-30 days",IF(J73&lt;=45,"31-45 days",IF(J73&lt;=60,"46-60 days",IF(J73&lt;=90,"61-90 days",IF(J73&lt;=180,"91-180 days","Over 180 days"))))))</f>
        <v/>
      </c>
      <c r="L73" s="24" t="str">
        <f aca="false">IF(OR(D73="",NOT(OR(B73="Micro",B73="Small"))),"",IF(F73="",E73,F73)+IF(C73="",Settings!$C$10,MIN(C73,Settings!$C$11)))</f>
        <v/>
      </c>
      <c r="M73" s="23" t="str">
        <f aca="false">IF(L73="","",MAX(0,Settings!$C$6-L73))</f>
        <v/>
      </c>
      <c r="N73" s="10" t="str">
        <f aca="false">IF(D73="","",IF(I73&lt;=0,"Paid",IF(NOT(OR(B73="Micro",B73="Small")),"Not covered by s.15",IF(M73&gt;0,"MSME overdue","MSME within due date"))))</f>
        <v/>
      </c>
      <c r="O73" s="22" t="str">
        <f aca="false">IF(N73&lt;&gt;"MSME overdue","",ROUND(I73*((1+Settings!$C$9*Settings!$C$8/12)^(M73/(365/12))-1),0))</f>
        <v/>
      </c>
      <c r="P73" s="10" t="str">
        <f aca="false">IF(OR(L73="",I73&lt;=0),"",IF(L73&lt;=Settings!$C$7,IF(Settings!$C$6&gt;=Settings!$C$7,"Unpaid past due at year end: review","Pay before year end to avoid disallowance"),""))</f>
        <v/>
      </c>
    </row>
    <row r="74" customFormat="false" ht="15" hidden="false" customHeight="false" outlineLevel="0" collapsed="false">
      <c r="A74" s="8"/>
      <c r="B74" s="8"/>
      <c r="C74" s="19"/>
      <c r="D74" s="8"/>
      <c r="E74" s="17"/>
      <c r="F74" s="17"/>
      <c r="G74" s="21"/>
      <c r="H74" s="21"/>
      <c r="I74" s="22" t="str">
        <f aca="false">IF(D74="","",G74-H74)</f>
        <v/>
      </c>
      <c r="J74" s="23" t="str">
        <f aca="false">IF(D74="","",Settings!$C$6-E74)</f>
        <v/>
      </c>
      <c r="K74" s="10" t="str">
        <f aca="false">IF(D74="","",IF(J74&lt;=30,"0-30 days",IF(J74&lt;=45,"31-45 days",IF(J74&lt;=60,"46-60 days",IF(J74&lt;=90,"61-90 days",IF(J74&lt;=180,"91-180 days","Over 180 days"))))))</f>
        <v/>
      </c>
      <c r="L74" s="24" t="str">
        <f aca="false">IF(OR(D74="",NOT(OR(B74="Micro",B74="Small"))),"",IF(F74="",E74,F74)+IF(C74="",Settings!$C$10,MIN(C74,Settings!$C$11)))</f>
        <v/>
      </c>
      <c r="M74" s="23" t="str">
        <f aca="false">IF(L74="","",MAX(0,Settings!$C$6-L74))</f>
        <v/>
      </c>
      <c r="N74" s="10" t="str">
        <f aca="false">IF(D74="","",IF(I74&lt;=0,"Paid",IF(NOT(OR(B74="Micro",B74="Small")),"Not covered by s.15",IF(M74&gt;0,"MSME overdue","MSME within due date"))))</f>
        <v/>
      </c>
      <c r="O74" s="22" t="str">
        <f aca="false">IF(N74&lt;&gt;"MSME overdue","",ROUND(I74*((1+Settings!$C$9*Settings!$C$8/12)^(M74/(365/12))-1),0))</f>
        <v/>
      </c>
      <c r="P74" s="10" t="str">
        <f aca="false">IF(OR(L74="",I74&lt;=0),"",IF(L74&lt;=Settings!$C$7,IF(Settings!$C$6&gt;=Settings!$C$7,"Unpaid past due at year end: review","Pay before year end to avoid disallowance"),""))</f>
        <v/>
      </c>
    </row>
    <row r="75" customFormat="false" ht="15" hidden="false" customHeight="false" outlineLevel="0" collapsed="false">
      <c r="A75" s="8"/>
      <c r="B75" s="8"/>
      <c r="C75" s="19"/>
      <c r="D75" s="8"/>
      <c r="E75" s="17"/>
      <c r="F75" s="17"/>
      <c r="G75" s="21"/>
      <c r="H75" s="21"/>
      <c r="I75" s="22" t="str">
        <f aca="false">IF(D75="","",G75-H75)</f>
        <v/>
      </c>
      <c r="J75" s="23" t="str">
        <f aca="false">IF(D75="","",Settings!$C$6-E75)</f>
        <v/>
      </c>
      <c r="K75" s="10" t="str">
        <f aca="false">IF(D75="","",IF(J75&lt;=30,"0-30 days",IF(J75&lt;=45,"31-45 days",IF(J75&lt;=60,"46-60 days",IF(J75&lt;=90,"61-90 days",IF(J75&lt;=180,"91-180 days","Over 180 days"))))))</f>
        <v/>
      </c>
      <c r="L75" s="24" t="str">
        <f aca="false">IF(OR(D75="",NOT(OR(B75="Micro",B75="Small"))),"",IF(F75="",E75,F75)+IF(C75="",Settings!$C$10,MIN(C75,Settings!$C$11)))</f>
        <v/>
      </c>
      <c r="M75" s="23" t="str">
        <f aca="false">IF(L75="","",MAX(0,Settings!$C$6-L75))</f>
        <v/>
      </c>
      <c r="N75" s="10" t="str">
        <f aca="false">IF(D75="","",IF(I75&lt;=0,"Paid",IF(NOT(OR(B75="Micro",B75="Small")),"Not covered by s.15",IF(M75&gt;0,"MSME overdue","MSME within due date"))))</f>
        <v/>
      </c>
      <c r="O75" s="22" t="str">
        <f aca="false">IF(N75&lt;&gt;"MSME overdue","",ROUND(I75*((1+Settings!$C$9*Settings!$C$8/12)^(M75/(365/12))-1),0))</f>
        <v/>
      </c>
      <c r="P75" s="10" t="str">
        <f aca="false">IF(OR(L75="",I75&lt;=0),"",IF(L75&lt;=Settings!$C$7,IF(Settings!$C$6&gt;=Settings!$C$7,"Unpaid past due at year end: review","Pay before year end to avoid disallowance"),""))</f>
        <v/>
      </c>
    </row>
    <row r="76" customFormat="false" ht="15" hidden="false" customHeight="false" outlineLevel="0" collapsed="false">
      <c r="A76" s="8"/>
      <c r="B76" s="8"/>
      <c r="C76" s="19"/>
      <c r="D76" s="8"/>
      <c r="E76" s="17"/>
      <c r="F76" s="17"/>
      <c r="G76" s="21"/>
      <c r="H76" s="21"/>
      <c r="I76" s="22" t="str">
        <f aca="false">IF(D76="","",G76-H76)</f>
        <v/>
      </c>
      <c r="J76" s="23" t="str">
        <f aca="false">IF(D76="","",Settings!$C$6-E76)</f>
        <v/>
      </c>
      <c r="K76" s="10" t="str">
        <f aca="false">IF(D76="","",IF(J76&lt;=30,"0-30 days",IF(J76&lt;=45,"31-45 days",IF(J76&lt;=60,"46-60 days",IF(J76&lt;=90,"61-90 days",IF(J76&lt;=180,"91-180 days","Over 180 days"))))))</f>
        <v/>
      </c>
      <c r="L76" s="24" t="str">
        <f aca="false">IF(OR(D76="",NOT(OR(B76="Micro",B76="Small"))),"",IF(F76="",E76,F76)+IF(C76="",Settings!$C$10,MIN(C76,Settings!$C$11)))</f>
        <v/>
      </c>
      <c r="M76" s="23" t="str">
        <f aca="false">IF(L76="","",MAX(0,Settings!$C$6-L76))</f>
        <v/>
      </c>
      <c r="N76" s="10" t="str">
        <f aca="false">IF(D76="","",IF(I76&lt;=0,"Paid",IF(NOT(OR(B76="Micro",B76="Small")),"Not covered by s.15",IF(M76&gt;0,"MSME overdue","MSME within due date"))))</f>
        <v/>
      </c>
      <c r="O76" s="22" t="str">
        <f aca="false">IF(N76&lt;&gt;"MSME overdue","",ROUND(I76*((1+Settings!$C$9*Settings!$C$8/12)^(M76/(365/12))-1),0))</f>
        <v/>
      </c>
      <c r="P76" s="10" t="str">
        <f aca="false">IF(OR(L76="",I76&lt;=0),"",IF(L76&lt;=Settings!$C$7,IF(Settings!$C$6&gt;=Settings!$C$7,"Unpaid past due at year end: review","Pay before year end to avoid disallowance"),""))</f>
        <v/>
      </c>
    </row>
    <row r="77" customFormat="false" ht="15" hidden="false" customHeight="false" outlineLevel="0" collapsed="false">
      <c r="A77" s="8"/>
      <c r="B77" s="8"/>
      <c r="C77" s="19"/>
      <c r="D77" s="8"/>
      <c r="E77" s="17"/>
      <c r="F77" s="17"/>
      <c r="G77" s="21"/>
      <c r="H77" s="21"/>
      <c r="I77" s="22" t="str">
        <f aca="false">IF(D77="","",G77-H77)</f>
        <v/>
      </c>
      <c r="J77" s="23" t="str">
        <f aca="false">IF(D77="","",Settings!$C$6-E77)</f>
        <v/>
      </c>
      <c r="K77" s="10" t="str">
        <f aca="false">IF(D77="","",IF(J77&lt;=30,"0-30 days",IF(J77&lt;=45,"31-45 days",IF(J77&lt;=60,"46-60 days",IF(J77&lt;=90,"61-90 days",IF(J77&lt;=180,"91-180 days","Over 180 days"))))))</f>
        <v/>
      </c>
      <c r="L77" s="24" t="str">
        <f aca="false">IF(OR(D77="",NOT(OR(B77="Micro",B77="Small"))),"",IF(F77="",E77,F77)+IF(C77="",Settings!$C$10,MIN(C77,Settings!$C$11)))</f>
        <v/>
      </c>
      <c r="M77" s="23" t="str">
        <f aca="false">IF(L77="","",MAX(0,Settings!$C$6-L77))</f>
        <v/>
      </c>
      <c r="N77" s="10" t="str">
        <f aca="false">IF(D77="","",IF(I77&lt;=0,"Paid",IF(NOT(OR(B77="Micro",B77="Small")),"Not covered by s.15",IF(M77&gt;0,"MSME overdue","MSME within due date"))))</f>
        <v/>
      </c>
      <c r="O77" s="22" t="str">
        <f aca="false">IF(N77&lt;&gt;"MSME overdue","",ROUND(I77*((1+Settings!$C$9*Settings!$C$8/12)^(M77/(365/12))-1),0))</f>
        <v/>
      </c>
      <c r="P77" s="10" t="str">
        <f aca="false">IF(OR(L77="",I77&lt;=0),"",IF(L77&lt;=Settings!$C$7,IF(Settings!$C$6&gt;=Settings!$C$7,"Unpaid past due at year end: review","Pay before year end to avoid disallowance"),""))</f>
        <v/>
      </c>
    </row>
    <row r="78" customFormat="false" ht="15" hidden="false" customHeight="false" outlineLevel="0" collapsed="false">
      <c r="A78" s="8"/>
      <c r="B78" s="8"/>
      <c r="C78" s="19"/>
      <c r="D78" s="8"/>
      <c r="E78" s="17"/>
      <c r="F78" s="17"/>
      <c r="G78" s="21"/>
      <c r="H78" s="21"/>
      <c r="I78" s="22" t="str">
        <f aca="false">IF(D78="","",G78-H78)</f>
        <v/>
      </c>
      <c r="J78" s="23" t="str">
        <f aca="false">IF(D78="","",Settings!$C$6-E78)</f>
        <v/>
      </c>
      <c r="K78" s="10" t="str">
        <f aca="false">IF(D78="","",IF(J78&lt;=30,"0-30 days",IF(J78&lt;=45,"31-45 days",IF(J78&lt;=60,"46-60 days",IF(J78&lt;=90,"61-90 days",IF(J78&lt;=180,"91-180 days","Over 180 days"))))))</f>
        <v/>
      </c>
      <c r="L78" s="24" t="str">
        <f aca="false">IF(OR(D78="",NOT(OR(B78="Micro",B78="Small"))),"",IF(F78="",E78,F78)+IF(C78="",Settings!$C$10,MIN(C78,Settings!$C$11)))</f>
        <v/>
      </c>
      <c r="M78" s="23" t="str">
        <f aca="false">IF(L78="","",MAX(0,Settings!$C$6-L78))</f>
        <v/>
      </c>
      <c r="N78" s="10" t="str">
        <f aca="false">IF(D78="","",IF(I78&lt;=0,"Paid",IF(NOT(OR(B78="Micro",B78="Small")),"Not covered by s.15",IF(M78&gt;0,"MSME overdue","MSME within due date"))))</f>
        <v/>
      </c>
      <c r="O78" s="22" t="str">
        <f aca="false">IF(N78&lt;&gt;"MSME overdue","",ROUND(I78*((1+Settings!$C$9*Settings!$C$8/12)^(M78/(365/12))-1),0))</f>
        <v/>
      </c>
      <c r="P78" s="10" t="str">
        <f aca="false">IF(OR(L78="",I78&lt;=0),"",IF(L78&lt;=Settings!$C$7,IF(Settings!$C$6&gt;=Settings!$C$7,"Unpaid past due at year end: review","Pay before year end to avoid disallowance"),""))</f>
        <v/>
      </c>
    </row>
    <row r="79" customFormat="false" ht="15" hidden="false" customHeight="false" outlineLevel="0" collapsed="false">
      <c r="A79" s="8"/>
      <c r="B79" s="8"/>
      <c r="C79" s="19"/>
      <c r="D79" s="8"/>
      <c r="E79" s="17"/>
      <c r="F79" s="17"/>
      <c r="G79" s="21"/>
      <c r="H79" s="21"/>
      <c r="I79" s="22" t="str">
        <f aca="false">IF(D79="","",G79-H79)</f>
        <v/>
      </c>
      <c r="J79" s="23" t="str">
        <f aca="false">IF(D79="","",Settings!$C$6-E79)</f>
        <v/>
      </c>
      <c r="K79" s="10" t="str">
        <f aca="false">IF(D79="","",IF(J79&lt;=30,"0-30 days",IF(J79&lt;=45,"31-45 days",IF(J79&lt;=60,"46-60 days",IF(J79&lt;=90,"61-90 days",IF(J79&lt;=180,"91-180 days","Over 180 days"))))))</f>
        <v/>
      </c>
      <c r="L79" s="24" t="str">
        <f aca="false">IF(OR(D79="",NOT(OR(B79="Micro",B79="Small"))),"",IF(F79="",E79,F79)+IF(C79="",Settings!$C$10,MIN(C79,Settings!$C$11)))</f>
        <v/>
      </c>
      <c r="M79" s="23" t="str">
        <f aca="false">IF(L79="","",MAX(0,Settings!$C$6-L79))</f>
        <v/>
      </c>
      <c r="N79" s="10" t="str">
        <f aca="false">IF(D79="","",IF(I79&lt;=0,"Paid",IF(NOT(OR(B79="Micro",B79="Small")),"Not covered by s.15",IF(M79&gt;0,"MSME overdue","MSME within due date"))))</f>
        <v/>
      </c>
      <c r="O79" s="22" t="str">
        <f aca="false">IF(N79&lt;&gt;"MSME overdue","",ROUND(I79*((1+Settings!$C$9*Settings!$C$8/12)^(M79/(365/12))-1),0))</f>
        <v/>
      </c>
      <c r="P79" s="10" t="str">
        <f aca="false">IF(OR(L79="",I79&lt;=0),"",IF(L79&lt;=Settings!$C$7,IF(Settings!$C$6&gt;=Settings!$C$7,"Unpaid past due at year end: review","Pay before year end to avoid disallowance"),""))</f>
        <v/>
      </c>
    </row>
    <row r="80" customFormat="false" ht="15" hidden="false" customHeight="false" outlineLevel="0" collapsed="false">
      <c r="A80" s="8"/>
      <c r="B80" s="8"/>
      <c r="C80" s="19"/>
      <c r="D80" s="8"/>
      <c r="E80" s="17"/>
      <c r="F80" s="17"/>
      <c r="G80" s="21"/>
      <c r="H80" s="21"/>
      <c r="I80" s="22" t="str">
        <f aca="false">IF(D80="","",G80-H80)</f>
        <v/>
      </c>
      <c r="J80" s="23" t="str">
        <f aca="false">IF(D80="","",Settings!$C$6-E80)</f>
        <v/>
      </c>
      <c r="K80" s="10" t="str">
        <f aca="false">IF(D80="","",IF(J80&lt;=30,"0-30 days",IF(J80&lt;=45,"31-45 days",IF(J80&lt;=60,"46-60 days",IF(J80&lt;=90,"61-90 days",IF(J80&lt;=180,"91-180 days","Over 180 days"))))))</f>
        <v/>
      </c>
      <c r="L80" s="24" t="str">
        <f aca="false">IF(OR(D80="",NOT(OR(B80="Micro",B80="Small"))),"",IF(F80="",E80,F80)+IF(C80="",Settings!$C$10,MIN(C80,Settings!$C$11)))</f>
        <v/>
      </c>
      <c r="M80" s="23" t="str">
        <f aca="false">IF(L80="","",MAX(0,Settings!$C$6-L80))</f>
        <v/>
      </c>
      <c r="N80" s="10" t="str">
        <f aca="false">IF(D80="","",IF(I80&lt;=0,"Paid",IF(NOT(OR(B80="Micro",B80="Small")),"Not covered by s.15",IF(M80&gt;0,"MSME overdue","MSME within due date"))))</f>
        <v/>
      </c>
      <c r="O80" s="22" t="str">
        <f aca="false">IF(N80&lt;&gt;"MSME overdue","",ROUND(I80*((1+Settings!$C$9*Settings!$C$8/12)^(M80/(365/12))-1),0))</f>
        <v/>
      </c>
      <c r="P80" s="10" t="str">
        <f aca="false">IF(OR(L80="",I80&lt;=0),"",IF(L80&lt;=Settings!$C$7,IF(Settings!$C$6&gt;=Settings!$C$7,"Unpaid past due at year end: review","Pay before year end to avoid disallowance"),""))</f>
        <v/>
      </c>
    </row>
    <row r="81" customFormat="false" ht="15" hidden="false" customHeight="false" outlineLevel="0" collapsed="false">
      <c r="A81" s="8"/>
      <c r="B81" s="8"/>
      <c r="C81" s="19"/>
      <c r="D81" s="8"/>
      <c r="E81" s="17"/>
      <c r="F81" s="17"/>
      <c r="G81" s="21"/>
      <c r="H81" s="21"/>
      <c r="I81" s="22" t="str">
        <f aca="false">IF(D81="","",G81-H81)</f>
        <v/>
      </c>
      <c r="J81" s="23" t="str">
        <f aca="false">IF(D81="","",Settings!$C$6-E81)</f>
        <v/>
      </c>
      <c r="K81" s="10" t="str">
        <f aca="false">IF(D81="","",IF(J81&lt;=30,"0-30 days",IF(J81&lt;=45,"31-45 days",IF(J81&lt;=60,"46-60 days",IF(J81&lt;=90,"61-90 days",IF(J81&lt;=180,"91-180 days","Over 180 days"))))))</f>
        <v/>
      </c>
      <c r="L81" s="24" t="str">
        <f aca="false">IF(OR(D81="",NOT(OR(B81="Micro",B81="Small"))),"",IF(F81="",E81,F81)+IF(C81="",Settings!$C$10,MIN(C81,Settings!$C$11)))</f>
        <v/>
      </c>
      <c r="M81" s="23" t="str">
        <f aca="false">IF(L81="","",MAX(0,Settings!$C$6-L81))</f>
        <v/>
      </c>
      <c r="N81" s="10" t="str">
        <f aca="false">IF(D81="","",IF(I81&lt;=0,"Paid",IF(NOT(OR(B81="Micro",B81="Small")),"Not covered by s.15",IF(M81&gt;0,"MSME overdue","MSME within due date"))))</f>
        <v/>
      </c>
      <c r="O81" s="22" t="str">
        <f aca="false">IF(N81&lt;&gt;"MSME overdue","",ROUND(I81*((1+Settings!$C$9*Settings!$C$8/12)^(M81/(365/12))-1),0))</f>
        <v/>
      </c>
      <c r="P81" s="10" t="str">
        <f aca="false">IF(OR(L81="",I81&lt;=0),"",IF(L81&lt;=Settings!$C$7,IF(Settings!$C$6&gt;=Settings!$C$7,"Unpaid past due at year end: review","Pay before year end to avoid disallowance"),""))</f>
        <v/>
      </c>
    </row>
    <row r="82" customFormat="false" ht="15" hidden="false" customHeight="false" outlineLevel="0" collapsed="false">
      <c r="A82" s="8"/>
      <c r="B82" s="8"/>
      <c r="C82" s="19"/>
      <c r="D82" s="8"/>
      <c r="E82" s="17"/>
      <c r="F82" s="17"/>
      <c r="G82" s="21"/>
      <c r="H82" s="21"/>
      <c r="I82" s="22" t="str">
        <f aca="false">IF(D82="","",G82-H82)</f>
        <v/>
      </c>
      <c r="J82" s="23" t="str">
        <f aca="false">IF(D82="","",Settings!$C$6-E82)</f>
        <v/>
      </c>
      <c r="K82" s="10" t="str">
        <f aca="false">IF(D82="","",IF(J82&lt;=30,"0-30 days",IF(J82&lt;=45,"31-45 days",IF(J82&lt;=60,"46-60 days",IF(J82&lt;=90,"61-90 days",IF(J82&lt;=180,"91-180 days","Over 180 days"))))))</f>
        <v/>
      </c>
      <c r="L82" s="24" t="str">
        <f aca="false">IF(OR(D82="",NOT(OR(B82="Micro",B82="Small"))),"",IF(F82="",E82,F82)+IF(C82="",Settings!$C$10,MIN(C82,Settings!$C$11)))</f>
        <v/>
      </c>
      <c r="M82" s="23" t="str">
        <f aca="false">IF(L82="","",MAX(0,Settings!$C$6-L82))</f>
        <v/>
      </c>
      <c r="N82" s="10" t="str">
        <f aca="false">IF(D82="","",IF(I82&lt;=0,"Paid",IF(NOT(OR(B82="Micro",B82="Small")),"Not covered by s.15",IF(M82&gt;0,"MSME overdue","MSME within due date"))))</f>
        <v/>
      </c>
      <c r="O82" s="22" t="str">
        <f aca="false">IF(N82&lt;&gt;"MSME overdue","",ROUND(I82*((1+Settings!$C$9*Settings!$C$8/12)^(M82/(365/12))-1),0))</f>
        <v/>
      </c>
      <c r="P82" s="10" t="str">
        <f aca="false">IF(OR(L82="",I82&lt;=0),"",IF(L82&lt;=Settings!$C$7,IF(Settings!$C$6&gt;=Settings!$C$7,"Unpaid past due at year end: review","Pay before year end to avoid disallowance"),""))</f>
        <v/>
      </c>
    </row>
    <row r="83" customFormat="false" ht="15" hidden="false" customHeight="false" outlineLevel="0" collapsed="false">
      <c r="A83" s="8"/>
      <c r="B83" s="8"/>
      <c r="C83" s="19"/>
      <c r="D83" s="8"/>
      <c r="E83" s="17"/>
      <c r="F83" s="17"/>
      <c r="G83" s="21"/>
      <c r="H83" s="21"/>
      <c r="I83" s="22" t="str">
        <f aca="false">IF(D83="","",G83-H83)</f>
        <v/>
      </c>
      <c r="J83" s="23" t="str">
        <f aca="false">IF(D83="","",Settings!$C$6-E83)</f>
        <v/>
      </c>
      <c r="K83" s="10" t="str">
        <f aca="false">IF(D83="","",IF(J83&lt;=30,"0-30 days",IF(J83&lt;=45,"31-45 days",IF(J83&lt;=60,"46-60 days",IF(J83&lt;=90,"61-90 days",IF(J83&lt;=180,"91-180 days","Over 180 days"))))))</f>
        <v/>
      </c>
      <c r="L83" s="24" t="str">
        <f aca="false">IF(OR(D83="",NOT(OR(B83="Micro",B83="Small"))),"",IF(F83="",E83,F83)+IF(C83="",Settings!$C$10,MIN(C83,Settings!$C$11)))</f>
        <v/>
      </c>
      <c r="M83" s="23" t="str">
        <f aca="false">IF(L83="","",MAX(0,Settings!$C$6-L83))</f>
        <v/>
      </c>
      <c r="N83" s="10" t="str">
        <f aca="false">IF(D83="","",IF(I83&lt;=0,"Paid",IF(NOT(OR(B83="Micro",B83="Small")),"Not covered by s.15",IF(M83&gt;0,"MSME overdue","MSME within due date"))))</f>
        <v/>
      </c>
      <c r="O83" s="22" t="str">
        <f aca="false">IF(N83&lt;&gt;"MSME overdue","",ROUND(I83*((1+Settings!$C$9*Settings!$C$8/12)^(M83/(365/12))-1),0))</f>
        <v/>
      </c>
      <c r="P83" s="10" t="str">
        <f aca="false">IF(OR(L83="",I83&lt;=0),"",IF(L83&lt;=Settings!$C$7,IF(Settings!$C$6&gt;=Settings!$C$7,"Unpaid past due at year end: review","Pay before year end to avoid disallowance"),""))</f>
        <v/>
      </c>
    </row>
    <row r="84" customFormat="false" ht="15" hidden="false" customHeight="false" outlineLevel="0" collapsed="false">
      <c r="A84" s="8"/>
      <c r="B84" s="8"/>
      <c r="C84" s="19"/>
      <c r="D84" s="8"/>
      <c r="E84" s="17"/>
      <c r="F84" s="17"/>
      <c r="G84" s="21"/>
      <c r="H84" s="21"/>
      <c r="I84" s="22" t="str">
        <f aca="false">IF(D84="","",G84-H84)</f>
        <v/>
      </c>
      <c r="J84" s="23" t="str">
        <f aca="false">IF(D84="","",Settings!$C$6-E84)</f>
        <v/>
      </c>
      <c r="K84" s="10" t="str">
        <f aca="false">IF(D84="","",IF(J84&lt;=30,"0-30 days",IF(J84&lt;=45,"31-45 days",IF(J84&lt;=60,"46-60 days",IF(J84&lt;=90,"61-90 days",IF(J84&lt;=180,"91-180 days","Over 180 days"))))))</f>
        <v/>
      </c>
      <c r="L84" s="24" t="str">
        <f aca="false">IF(OR(D84="",NOT(OR(B84="Micro",B84="Small"))),"",IF(F84="",E84,F84)+IF(C84="",Settings!$C$10,MIN(C84,Settings!$C$11)))</f>
        <v/>
      </c>
      <c r="M84" s="23" t="str">
        <f aca="false">IF(L84="","",MAX(0,Settings!$C$6-L84))</f>
        <v/>
      </c>
      <c r="N84" s="10" t="str">
        <f aca="false">IF(D84="","",IF(I84&lt;=0,"Paid",IF(NOT(OR(B84="Micro",B84="Small")),"Not covered by s.15",IF(M84&gt;0,"MSME overdue","MSME within due date"))))</f>
        <v/>
      </c>
      <c r="O84" s="22" t="str">
        <f aca="false">IF(N84&lt;&gt;"MSME overdue","",ROUND(I84*((1+Settings!$C$9*Settings!$C$8/12)^(M84/(365/12))-1),0))</f>
        <v/>
      </c>
      <c r="P84" s="10" t="str">
        <f aca="false">IF(OR(L84="",I84&lt;=0),"",IF(L84&lt;=Settings!$C$7,IF(Settings!$C$6&gt;=Settings!$C$7,"Unpaid past due at year end: review","Pay before year end to avoid disallowance"),""))</f>
        <v/>
      </c>
    </row>
    <row r="85" customFormat="false" ht="15" hidden="false" customHeight="false" outlineLevel="0" collapsed="false">
      <c r="A85" s="8"/>
      <c r="B85" s="8"/>
      <c r="C85" s="19"/>
      <c r="D85" s="8"/>
      <c r="E85" s="17"/>
      <c r="F85" s="17"/>
      <c r="G85" s="21"/>
      <c r="H85" s="21"/>
      <c r="I85" s="22" t="str">
        <f aca="false">IF(D85="","",G85-H85)</f>
        <v/>
      </c>
      <c r="J85" s="23" t="str">
        <f aca="false">IF(D85="","",Settings!$C$6-E85)</f>
        <v/>
      </c>
      <c r="K85" s="10" t="str">
        <f aca="false">IF(D85="","",IF(J85&lt;=30,"0-30 days",IF(J85&lt;=45,"31-45 days",IF(J85&lt;=60,"46-60 days",IF(J85&lt;=90,"61-90 days",IF(J85&lt;=180,"91-180 days","Over 180 days"))))))</f>
        <v/>
      </c>
      <c r="L85" s="24" t="str">
        <f aca="false">IF(OR(D85="",NOT(OR(B85="Micro",B85="Small"))),"",IF(F85="",E85,F85)+IF(C85="",Settings!$C$10,MIN(C85,Settings!$C$11)))</f>
        <v/>
      </c>
      <c r="M85" s="23" t="str">
        <f aca="false">IF(L85="","",MAX(0,Settings!$C$6-L85))</f>
        <v/>
      </c>
      <c r="N85" s="10" t="str">
        <f aca="false">IF(D85="","",IF(I85&lt;=0,"Paid",IF(NOT(OR(B85="Micro",B85="Small")),"Not covered by s.15",IF(M85&gt;0,"MSME overdue","MSME within due date"))))</f>
        <v/>
      </c>
      <c r="O85" s="22" t="str">
        <f aca="false">IF(N85&lt;&gt;"MSME overdue","",ROUND(I85*((1+Settings!$C$9*Settings!$C$8/12)^(M85/(365/12))-1),0))</f>
        <v/>
      </c>
      <c r="P85" s="10" t="str">
        <f aca="false">IF(OR(L85="",I85&lt;=0),"",IF(L85&lt;=Settings!$C$7,IF(Settings!$C$6&gt;=Settings!$C$7,"Unpaid past due at year end: review","Pay before year end to avoid disallowance"),""))</f>
        <v/>
      </c>
    </row>
    <row r="86" customFormat="false" ht="15" hidden="false" customHeight="false" outlineLevel="0" collapsed="false">
      <c r="A86" s="8"/>
      <c r="B86" s="8"/>
      <c r="C86" s="19"/>
      <c r="D86" s="8"/>
      <c r="E86" s="17"/>
      <c r="F86" s="17"/>
      <c r="G86" s="21"/>
      <c r="H86" s="21"/>
      <c r="I86" s="22" t="str">
        <f aca="false">IF(D86="","",G86-H86)</f>
        <v/>
      </c>
      <c r="J86" s="23" t="str">
        <f aca="false">IF(D86="","",Settings!$C$6-E86)</f>
        <v/>
      </c>
      <c r="K86" s="10" t="str">
        <f aca="false">IF(D86="","",IF(J86&lt;=30,"0-30 days",IF(J86&lt;=45,"31-45 days",IF(J86&lt;=60,"46-60 days",IF(J86&lt;=90,"61-90 days",IF(J86&lt;=180,"91-180 days","Over 180 days"))))))</f>
        <v/>
      </c>
      <c r="L86" s="24" t="str">
        <f aca="false">IF(OR(D86="",NOT(OR(B86="Micro",B86="Small"))),"",IF(F86="",E86,F86)+IF(C86="",Settings!$C$10,MIN(C86,Settings!$C$11)))</f>
        <v/>
      </c>
      <c r="M86" s="23" t="str">
        <f aca="false">IF(L86="","",MAX(0,Settings!$C$6-L86))</f>
        <v/>
      </c>
      <c r="N86" s="10" t="str">
        <f aca="false">IF(D86="","",IF(I86&lt;=0,"Paid",IF(NOT(OR(B86="Micro",B86="Small")),"Not covered by s.15",IF(M86&gt;0,"MSME overdue","MSME within due date"))))</f>
        <v/>
      </c>
      <c r="O86" s="22" t="str">
        <f aca="false">IF(N86&lt;&gt;"MSME overdue","",ROUND(I86*((1+Settings!$C$9*Settings!$C$8/12)^(M86/(365/12))-1),0))</f>
        <v/>
      </c>
      <c r="P86" s="10" t="str">
        <f aca="false">IF(OR(L86="",I86&lt;=0),"",IF(L86&lt;=Settings!$C$7,IF(Settings!$C$6&gt;=Settings!$C$7,"Unpaid past due at year end: review","Pay before year end to avoid disallowance"),""))</f>
        <v/>
      </c>
    </row>
    <row r="87" customFormat="false" ht="15" hidden="false" customHeight="false" outlineLevel="0" collapsed="false">
      <c r="A87" s="8"/>
      <c r="B87" s="8"/>
      <c r="C87" s="19"/>
      <c r="D87" s="8"/>
      <c r="E87" s="17"/>
      <c r="F87" s="17"/>
      <c r="G87" s="21"/>
      <c r="H87" s="21"/>
      <c r="I87" s="22" t="str">
        <f aca="false">IF(D87="","",G87-H87)</f>
        <v/>
      </c>
      <c r="J87" s="23" t="str">
        <f aca="false">IF(D87="","",Settings!$C$6-E87)</f>
        <v/>
      </c>
      <c r="K87" s="10" t="str">
        <f aca="false">IF(D87="","",IF(J87&lt;=30,"0-30 days",IF(J87&lt;=45,"31-45 days",IF(J87&lt;=60,"46-60 days",IF(J87&lt;=90,"61-90 days",IF(J87&lt;=180,"91-180 days","Over 180 days"))))))</f>
        <v/>
      </c>
      <c r="L87" s="24" t="str">
        <f aca="false">IF(OR(D87="",NOT(OR(B87="Micro",B87="Small"))),"",IF(F87="",E87,F87)+IF(C87="",Settings!$C$10,MIN(C87,Settings!$C$11)))</f>
        <v/>
      </c>
      <c r="M87" s="23" t="str">
        <f aca="false">IF(L87="","",MAX(0,Settings!$C$6-L87))</f>
        <v/>
      </c>
      <c r="N87" s="10" t="str">
        <f aca="false">IF(D87="","",IF(I87&lt;=0,"Paid",IF(NOT(OR(B87="Micro",B87="Small")),"Not covered by s.15",IF(M87&gt;0,"MSME overdue","MSME within due date"))))</f>
        <v/>
      </c>
      <c r="O87" s="22" t="str">
        <f aca="false">IF(N87&lt;&gt;"MSME overdue","",ROUND(I87*((1+Settings!$C$9*Settings!$C$8/12)^(M87/(365/12))-1),0))</f>
        <v/>
      </c>
      <c r="P87" s="10" t="str">
        <f aca="false">IF(OR(L87="",I87&lt;=0),"",IF(L87&lt;=Settings!$C$7,IF(Settings!$C$6&gt;=Settings!$C$7,"Unpaid past due at year end: review","Pay before year end to avoid disallowance"),""))</f>
        <v/>
      </c>
    </row>
    <row r="88" customFormat="false" ht="15" hidden="false" customHeight="false" outlineLevel="0" collapsed="false">
      <c r="A88" s="8"/>
      <c r="B88" s="8"/>
      <c r="C88" s="19"/>
      <c r="D88" s="8"/>
      <c r="E88" s="17"/>
      <c r="F88" s="17"/>
      <c r="G88" s="21"/>
      <c r="H88" s="21"/>
      <c r="I88" s="22" t="str">
        <f aca="false">IF(D88="","",G88-H88)</f>
        <v/>
      </c>
      <c r="J88" s="23" t="str">
        <f aca="false">IF(D88="","",Settings!$C$6-E88)</f>
        <v/>
      </c>
      <c r="K88" s="10" t="str">
        <f aca="false">IF(D88="","",IF(J88&lt;=30,"0-30 days",IF(J88&lt;=45,"31-45 days",IF(J88&lt;=60,"46-60 days",IF(J88&lt;=90,"61-90 days",IF(J88&lt;=180,"91-180 days","Over 180 days"))))))</f>
        <v/>
      </c>
      <c r="L88" s="24" t="str">
        <f aca="false">IF(OR(D88="",NOT(OR(B88="Micro",B88="Small"))),"",IF(F88="",E88,F88)+IF(C88="",Settings!$C$10,MIN(C88,Settings!$C$11)))</f>
        <v/>
      </c>
      <c r="M88" s="23" t="str">
        <f aca="false">IF(L88="","",MAX(0,Settings!$C$6-L88))</f>
        <v/>
      </c>
      <c r="N88" s="10" t="str">
        <f aca="false">IF(D88="","",IF(I88&lt;=0,"Paid",IF(NOT(OR(B88="Micro",B88="Small")),"Not covered by s.15",IF(M88&gt;0,"MSME overdue","MSME within due date"))))</f>
        <v/>
      </c>
      <c r="O88" s="22" t="str">
        <f aca="false">IF(N88&lt;&gt;"MSME overdue","",ROUND(I88*((1+Settings!$C$9*Settings!$C$8/12)^(M88/(365/12))-1),0))</f>
        <v/>
      </c>
      <c r="P88" s="10" t="str">
        <f aca="false">IF(OR(L88="",I88&lt;=0),"",IF(L88&lt;=Settings!$C$7,IF(Settings!$C$6&gt;=Settings!$C$7,"Unpaid past due at year end: review","Pay before year end to avoid disallowance"),""))</f>
        <v/>
      </c>
    </row>
    <row r="89" customFormat="false" ht="15" hidden="false" customHeight="false" outlineLevel="0" collapsed="false">
      <c r="A89" s="8"/>
      <c r="B89" s="8"/>
      <c r="C89" s="19"/>
      <c r="D89" s="8"/>
      <c r="E89" s="17"/>
      <c r="F89" s="17"/>
      <c r="G89" s="21"/>
      <c r="H89" s="21"/>
      <c r="I89" s="22" t="str">
        <f aca="false">IF(D89="","",G89-H89)</f>
        <v/>
      </c>
      <c r="J89" s="23" t="str">
        <f aca="false">IF(D89="","",Settings!$C$6-E89)</f>
        <v/>
      </c>
      <c r="K89" s="10" t="str">
        <f aca="false">IF(D89="","",IF(J89&lt;=30,"0-30 days",IF(J89&lt;=45,"31-45 days",IF(J89&lt;=60,"46-60 days",IF(J89&lt;=90,"61-90 days",IF(J89&lt;=180,"91-180 days","Over 180 days"))))))</f>
        <v/>
      </c>
      <c r="L89" s="24" t="str">
        <f aca="false">IF(OR(D89="",NOT(OR(B89="Micro",B89="Small"))),"",IF(F89="",E89,F89)+IF(C89="",Settings!$C$10,MIN(C89,Settings!$C$11)))</f>
        <v/>
      </c>
      <c r="M89" s="23" t="str">
        <f aca="false">IF(L89="","",MAX(0,Settings!$C$6-L89))</f>
        <v/>
      </c>
      <c r="N89" s="10" t="str">
        <f aca="false">IF(D89="","",IF(I89&lt;=0,"Paid",IF(NOT(OR(B89="Micro",B89="Small")),"Not covered by s.15",IF(M89&gt;0,"MSME overdue","MSME within due date"))))</f>
        <v/>
      </c>
      <c r="O89" s="22" t="str">
        <f aca="false">IF(N89&lt;&gt;"MSME overdue","",ROUND(I89*((1+Settings!$C$9*Settings!$C$8/12)^(M89/(365/12))-1),0))</f>
        <v/>
      </c>
      <c r="P89" s="10" t="str">
        <f aca="false">IF(OR(L89="",I89&lt;=0),"",IF(L89&lt;=Settings!$C$7,IF(Settings!$C$6&gt;=Settings!$C$7,"Unpaid past due at year end: review","Pay before year end to avoid disallowance"),""))</f>
        <v/>
      </c>
    </row>
    <row r="90" customFormat="false" ht="15" hidden="false" customHeight="false" outlineLevel="0" collapsed="false">
      <c r="A90" s="8"/>
      <c r="B90" s="8"/>
      <c r="C90" s="19"/>
      <c r="D90" s="8"/>
      <c r="E90" s="17"/>
      <c r="F90" s="17"/>
      <c r="G90" s="21"/>
      <c r="H90" s="21"/>
      <c r="I90" s="22" t="str">
        <f aca="false">IF(D90="","",G90-H90)</f>
        <v/>
      </c>
      <c r="J90" s="23" t="str">
        <f aca="false">IF(D90="","",Settings!$C$6-E90)</f>
        <v/>
      </c>
      <c r="K90" s="10" t="str">
        <f aca="false">IF(D90="","",IF(J90&lt;=30,"0-30 days",IF(J90&lt;=45,"31-45 days",IF(J90&lt;=60,"46-60 days",IF(J90&lt;=90,"61-90 days",IF(J90&lt;=180,"91-180 days","Over 180 days"))))))</f>
        <v/>
      </c>
      <c r="L90" s="24" t="str">
        <f aca="false">IF(OR(D90="",NOT(OR(B90="Micro",B90="Small"))),"",IF(F90="",E90,F90)+IF(C90="",Settings!$C$10,MIN(C90,Settings!$C$11)))</f>
        <v/>
      </c>
      <c r="M90" s="23" t="str">
        <f aca="false">IF(L90="","",MAX(0,Settings!$C$6-L90))</f>
        <v/>
      </c>
      <c r="N90" s="10" t="str">
        <f aca="false">IF(D90="","",IF(I90&lt;=0,"Paid",IF(NOT(OR(B90="Micro",B90="Small")),"Not covered by s.15",IF(M90&gt;0,"MSME overdue","MSME within due date"))))</f>
        <v/>
      </c>
      <c r="O90" s="22" t="str">
        <f aca="false">IF(N90&lt;&gt;"MSME overdue","",ROUND(I90*((1+Settings!$C$9*Settings!$C$8/12)^(M90/(365/12))-1),0))</f>
        <v/>
      </c>
      <c r="P90" s="10" t="str">
        <f aca="false">IF(OR(L90="",I90&lt;=0),"",IF(L90&lt;=Settings!$C$7,IF(Settings!$C$6&gt;=Settings!$C$7,"Unpaid past due at year end: review","Pay before year end to avoid disallowance"),""))</f>
        <v/>
      </c>
    </row>
    <row r="91" customFormat="false" ht="15" hidden="false" customHeight="false" outlineLevel="0" collapsed="false">
      <c r="A91" s="8"/>
      <c r="B91" s="8"/>
      <c r="C91" s="19"/>
      <c r="D91" s="8"/>
      <c r="E91" s="17"/>
      <c r="F91" s="17"/>
      <c r="G91" s="21"/>
      <c r="H91" s="21"/>
      <c r="I91" s="22" t="str">
        <f aca="false">IF(D91="","",G91-H91)</f>
        <v/>
      </c>
      <c r="J91" s="23" t="str">
        <f aca="false">IF(D91="","",Settings!$C$6-E91)</f>
        <v/>
      </c>
      <c r="K91" s="10" t="str">
        <f aca="false">IF(D91="","",IF(J91&lt;=30,"0-30 days",IF(J91&lt;=45,"31-45 days",IF(J91&lt;=60,"46-60 days",IF(J91&lt;=90,"61-90 days",IF(J91&lt;=180,"91-180 days","Over 180 days"))))))</f>
        <v/>
      </c>
      <c r="L91" s="24" t="str">
        <f aca="false">IF(OR(D91="",NOT(OR(B91="Micro",B91="Small"))),"",IF(F91="",E91,F91)+IF(C91="",Settings!$C$10,MIN(C91,Settings!$C$11)))</f>
        <v/>
      </c>
      <c r="M91" s="23" t="str">
        <f aca="false">IF(L91="","",MAX(0,Settings!$C$6-L91))</f>
        <v/>
      </c>
      <c r="N91" s="10" t="str">
        <f aca="false">IF(D91="","",IF(I91&lt;=0,"Paid",IF(NOT(OR(B91="Micro",B91="Small")),"Not covered by s.15",IF(M91&gt;0,"MSME overdue","MSME within due date"))))</f>
        <v/>
      </c>
      <c r="O91" s="22" t="str">
        <f aca="false">IF(N91&lt;&gt;"MSME overdue","",ROUND(I91*((1+Settings!$C$9*Settings!$C$8/12)^(M91/(365/12))-1),0))</f>
        <v/>
      </c>
      <c r="P91" s="10" t="str">
        <f aca="false">IF(OR(L91="",I91&lt;=0),"",IF(L91&lt;=Settings!$C$7,IF(Settings!$C$6&gt;=Settings!$C$7,"Unpaid past due at year end: review","Pay before year end to avoid disallowance"),""))</f>
        <v/>
      </c>
    </row>
    <row r="92" customFormat="false" ht="15" hidden="false" customHeight="false" outlineLevel="0" collapsed="false">
      <c r="A92" s="8"/>
      <c r="B92" s="8"/>
      <c r="C92" s="19"/>
      <c r="D92" s="8"/>
      <c r="E92" s="17"/>
      <c r="F92" s="17"/>
      <c r="G92" s="21"/>
      <c r="H92" s="21"/>
      <c r="I92" s="22" t="str">
        <f aca="false">IF(D92="","",G92-H92)</f>
        <v/>
      </c>
      <c r="J92" s="23" t="str">
        <f aca="false">IF(D92="","",Settings!$C$6-E92)</f>
        <v/>
      </c>
      <c r="K92" s="10" t="str">
        <f aca="false">IF(D92="","",IF(J92&lt;=30,"0-30 days",IF(J92&lt;=45,"31-45 days",IF(J92&lt;=60,"46-60 days",IF(J92&lt;=90,"61-90 days",IF(J92&lt;=180,"91-180 days","Over 180 days"))))))</f>
        <v/>
      </c>
      <c r="L92" s="24" t="str">
        <f aca="false">IF(OR(D92="",NOT(OR(B92="Micro",B92="Small"))),"",IF(F92="",E92,F92)+IF(C92="",Settings!$C$10,MIN(C92,Settings!$C$11)))</f>
        <v/>
      </c>
      <c r="M92" s="23" t="str">
        <f aca="false">IF(L92="","",MAX(0,Settings!$C$6-L92))</f>
        <v/>
      </c>
      <c r="N92" s="10" t="str">
        <f aca="false">IF(D92="","",IF(I92&lt;=0,"Paid",IF(NOT(OR(B92="Micro",B92="Small")),"Not covered by s.15",IF(M92&gt;0,"MSME overdue","MSME within due date"))))</f>
        <v/>
      </c>
      <c r="O92" s="22" t="str">
        <f aca="false">IF(N92&lt;&gt;"MSME overdue","",ROUND(I92*((1+Settings!$C$9*Settings!$C$8/12)^(M92/(365/12))-1),0))</f>
        <v/>
      </c>
      <c r="P92" s="10" t="str">
        <f aca="false">IF(OR(L92="",I92&lt;=0),"",IF(L92&lt;=Settings!$C$7,IF(Settings!$C$6&gt;=Settings!$C$7,"Unpaid past due at year end: review","Pay before year end to avoid disallowance"),""))</f>
        <v/>
      </c>
    </row>
    <row r="93" customFormat="false" ht="15" hidden="false" customHeight="false" outlineLevel="0" collapsed="false">
      <c r="A93" s="8"/>
      <c r="B93" s="8"/>
      <c r="C93" s="19"/>
      <c r="D93" s="8"/>
      <c r="E93" s="17"/>
      <c r="F93" s="17"/>
      <c r="G93" s="21"/>
      <c r="H93" s="21"/>
      <c r="I93" s="22" t="str">
        <f aca="false">IF(D93="","",G93-H93)</f>
        <v/>
      </c>
      <c r="J93" s="23" t="str">
        <f aca="false">IF(D93="","",Settings!$C$6-E93)</f>
        <v/>
      </c>
      <c r="K93" s="10" t="str">
        <f aca="false">IF(D93="","",IF(J93&lt;=30,"0-30 days",IF(J93&lt;=45,"31-45 days",IF(J93&lt;=60,"46-60 days",IF(J93&lt;=90,"61-90 days",IF(J93&lt;=180,"91-180 days","Over 180 days"))))))</f>
        <v/>
      </c>
      <c r="L93" s="24" t="str">
        <f aca="false">IF(OR(D93="",NOT(OR(B93="Micro",B93="Small"))),"",IF(F93="",E93,F93)+IF(C93="",Settings!$C$10,MIN(C93,Settings!$C$11)))</f>
        <v/>
      </c>
      <c r="M93" s="23" t="str">
        <f aca="false">IF(L93="","",MAX(0,Settings!$C$6-L93))</f>
        <v/>
      </c>
      <c r="N93" s="10" t="str">
        <f aca="false">IF(D93="","",IF(I93&lt;=0,"Paid",IF(NOT(OR(B93="Micro",B93="Small")),"Not covered by s.15",IF(M93&gt;0,"MSME overdue","MSME within due date"))))</f>
        <v/>
      </c>
      <c r="O93" s="22" t="str">
        <f aca="false">IF(N93&lt;&gt;"MSME overdue","",ROUND(I93*((1+Settings!$C$9*Settings!$C$8/12)^(M93/(365/12))-1),0))</f>
        <v/>
      </c>
      <c r="P93" s="10" t="str">
        <f aca="false">IF(OR(L93="",I93&lt;=0),"",IF(L93&lt;=Settings!$C$7,IF(Settings!$C$6&gt;=Settings!$C$7,"Unpaid past due at year end: review","Pay before year end to avoid disallowance"),""))</f>
        <v/>
      </c>
    </row>
    <row r="94" customFormat="false" ht="15" hidden="false" customHeight="false" outlineLevel="0" collapsed="false">
      <c r="A94" s="8"/>
      <c r="B94" s="8"/>
      <c r="C94" s="19"/>
      <c r="D94" s="8"/>
      <c r="E94" s="17"/>
      <c r="F94" s="17"/>
      <c r="G94" s="21"/>
      <c r="H94" s="21"/>
      <c r="I94" s="22" t="str">
        <f aca="false">IF(D94="","",G94-H94)</f>
        <v/>
      </c>
      <c r="J94" s="23" t="str">
        <f aca="false">IF(D94="","",Settings!$C$6-E94)</f>
        <v/>
      </c>
      <c r="K94" s="10" t="str">
        <f aca="false">IF(D94="","",IF(J94&lt;=30,"0-30 days",IF(J94&lt;=45,"31-45 days",IF(J94&lt;=60,"46-60 days",IF(J94&lt;=90,"61-90 days",IF(J94&lt;=180,"91-180 days","Over 180 days"))))))</f>
        <v/>
      </c>
      <c r="L94" s="24" t="str">
        <f aca="false">IF(OR(D94="",NOT(OR(B94="Micro",B94="Small"))),"",IF(F94="",E94,F94)+IF(C94="",Settings!$C$10,MIN(C94,Settings!$C$11)))</f>
        <v/>
      </c>
      <c r="M94" s="23" t="str">
        <f aca="false">IF(L94="","",MAX(0,Settings!$C$6-L94))</f>
        <v/>
      </c>
      <c r="N94" s="10" t="str">
        <f aca="false">IF(D94="","",IF(I94&lt;=0,"Paid",IF(NOT(OR(B94="Micro",B94="Small")),"Not covered by s.15",IF(M94&gt;0,"MSME overdue","MSME within due date"))))</f>
        <v/>
      </c>
      <c r="O94" s="22" t="str">
        <f aca="false">IF(N94&lt;&gt;"MSME overdue","",ROUND(I94*((1+Settings!$C$9*Settings!$C$8/12)^(M94/(365/12))-1),0))</f>
        <v/>
      </c>
      <c r="P94" s="10" t="str">
        <f aca="false">IF(OR(L94="",I94&lt;=0),"",IF(L94&lt;=Settings!$C$7,IF(Settings!$C$6&gt;=Settings!$C$7,"Unpaid past due at year end: review","Pay before year end to avoid disallowance"),""))</f>
        <v/>
      </c>
    </row>
    <row r="95" customFormat="false" ht="15" hidden="false" customHeight="false" outlineLevel="0" collapsed="false">
      <c r="A95" s="8"/>
      <c r="B95" s="8"/>
      <c r="C95" s="19"/>
      <c r="D95" s="8"/>
      <c r="E95" s="17"/>
      <c r="F95" s="17"/>
      <c r="G95" s="21"/>
      <c r="H95" s="21"/>
      <c r="I95" s="22" t="str">
        <f aca="false">IF(D95="","",G95-H95)</f>
        <v/>
      </c>
      <c r="J95" s="23" t="str">
        <f aca="false">IF(D95="","",Settings!$C$6-E95)</f>
        <v/>
      </c>
      <c r="K95" s="10" t="str">
        <f aca="false">IF(D95="","",IF(J95&lt;=30,"0-30 days",IF(J95&lt;=45,"31-45 days",IF(J95&lt;=60,"46-60 days",IF(J95&lt;=90,"61-90 days",IF(J95&lt;=180,"91-180 days","Over 180 days"))))))</f>
        <v/>
      </c>
      <c r="L95" s="24" t="str">
        <f aca="false">IF(OR(D95="",NOT(OR(B95="Micro",B95="Small"))),"",IF(F95="",E95,F95)+IF(C95="",Settings!$C$10,MIN(C95,Settings!$C$11)))</f>
        <v/>
      </c>
      <c r="M95" s="23" t="str">
        <f aca="false">IF(L95="","",MAX(0,Settings!$C$6-L95))</f>
        <v/>
      </c>
      <c r="N95" s="10" t="str">
        <f aca="false">IF(D95="","",IF(I95&lt;=0,"Paid",IF(NOT(OR(B95="Micro",B95="Small")),"Not covered by s.15",IF(M95&gt;0,"MSME overdue","MSME within due date"))))</f>
        <v/>
      </c>
      <c r="O95" s="22" t="str">
        <f aca="false">IF(N95&lt;&gt;"MSME overdue","",ROUND(I95*((1+Settings!$C$9*Settings!$C$8/12)^(M95/(365/12))-1),0))</f>
        <v/>
      </c>
      <c r="P95" s="10" t="str">
        <f aca="false">IF(OR(L95="",I95&lt;=0),"",IF(L95&lt;=Settings!$C$7,IF(Settings!$C$6&gt;=Settings!$C$7,"Unpaid past due at year end: review","Pay before year end to avoid disallowance"),""))</f>
        <v/>
      </c>
    </row>
    <row r="96" customFormat="false" ht="15" hidden="false" customHeight="false" outlineLevel="0" collapsed="false">
      <c r="A96" s="8"/>
      <c r="B96" s="8"/>
      <c r="C96" s="19"/>
      <c r="D96" s="8"/>
      <c r="E96" s="17"/>
      <c r="F96" s="17"/>
      <c r="G96" s="21"/>
      <c r="H96" s="21"/>
      <c r="I96" s="22" t="str">
        <f aca="false">IF(D96="","",G96-H96)</f>
        <v/>
      </c>
      <c r="J96" s="23" t="str">
        <f aca="false">IF(D96="","",Settings!$C$6-E96)</f>
        <v/>
      </c>
      <c r="K96" s="10" t="str">
        <f aca="false">IF(D96="","",IF(J96&lt;=30,"0-30 days",IF(J96&lt;=45,"31-45 days",IF(J96&lt;=60,"46-60 days",IF(J96&lt;=90,"61-90 days",IF(J96&lt;=180,"91-180 days","Over 180 days"))))))</f>
        <v/>
      </c>
      <c r="L96" s="24" t="str">
        <f aca="false">IF(OR(D96="",NOT(OR(B96="Micro",B96="Small"))),"",IF(F96="",E96,F96)+IF(C96="",Settings!$C$10,MIN(C96,Settings!$C$11)))</f>
        <v/>
      </c>
      <c r="M96" s="23" t="str">
        <f aca="false">IF(L96="","",MAX(0,Settings!$C$6-L96))</f>
        <v/>
      </c>
      <c r="N96" s="10" t="str">
        <f aca="false">IF(D96="","",IF(I96&lt;=0,"Paid",IF(NOT(OR(B96="Micro",B96="Small")),"Not covered by s.15",IF(M96&gt;0,"MSME overdue","MSME within due date"))))</f>
        <v/>
      </c>
      <c r="O96" s="22" t="str">
        <f aca="false">IF(N96&lt;&gt;"MSME overdue","",ROUND(I96*((1+Settings!$C$9*Settings!$C$8/12)^(M96/(365/12))-1),0))</f>
        <v/>
      </c>
      <c r="P96" s="10" t="str">
        <f aca="false">IF(OR(L96="",I96&lt;=0),"",IF(L96&lt;=Settings!$C$7,IF(Settings!$C$6&gt;=Settings!$C$7,"Unpaid past due at year end: review","Pay before year end to avoid disallowance"),""))</f>
        <v/>
      </c>
    </row>
    <row r="97" customFormat="false" ht="15" hidden="false" customHeight="false" outlineLevel="0" collapsed="false">
      <c r="A97" s="8"/>
      <c r="B97" s="8"/>
      <c r="C97" s="19"/>
      <c r="D97" s="8"/>
      <c r="E97" s="17"/>
      <c r="F97" s="17"/>
      <c r="G97" s="21"/>
      <c r="H97" s="21"/>
      <c r="I97" s="22" t="str">
        <f aca="false">IF(D97="","",G97-H97)</f>
        <v/>
      </c>
      <c r="J97" s="23" t="str">
        <f aca="false">IF(D97="","",Settings!$C$6-E97)</f>
        <v/>
      </c>
      <c r="K97" s="10" t="str">
        <f aca="false">IF(D97="","",IF(J97&lt;=30,"0-30 days",IF(J97&lt;=45,"31-45 days",IF(J97&lt;=60,"46-60 days",IF(J97&lt;=90,"61-90 days",IF(J97&lt;=180,"91-180 days","Over 180 days"))))))</f>
        <v/>
      </c>
      <c r="L97" s="24" t="str">
        <f aca="false">IF(OR(D97="",NOT(OR(B97="Micro",B97="Small"))),"",IF(F97="",E97,F97)+IF(C97="",Settings!$C$10,MIN(C97,Settings!$C$11)))</f>
        <v/>
      </c>
      <c r="M97" s="23" t="str">
        <f aca="false">IF(L97="","",MAX(0,Settings!$C$6-L97))</f>
        <v/>
      </c>
      <c r="N97" s="10" t="str">
        <f aca="false">IF(D97="","",IF(I97&lt;=0,"Paid",IF(NOT(OR(B97="Micro",B97="Small")),"Not covered by s.15",IF(M97&gt;0,"MSME overdue","MSME within due date"))))</f>
        <v/>
      </c>
      <c r="O97" s="22" t="str">
        <f aca="false">IF(N97&lt;&gt;"MSME overdue","",ROUND(I97*((1+Settings!$C$9*Settings!$C$8/12)^(M97/(365/12))-1),0))</f>
        <v/>
      </c>
      <c r="P97" s="10" t="str">
        <f aca="false">IF(OR(L97="",I97&lt;=0),"",IF(L97&lt;=Settings!$C$7,IF(Settings!$C$6&gt;=Settings!$C$7,"Unpaid past due at year end: review","Pay before year end to avoid disallowance"),""))</f>
        <v/>
      </c>
    </row>
    <row r="98" customFormat="false" ht="15" hidden="false" customHeight="false" outlineLevel="0" collapsed="false">
      <c r="A98" s="8"/>
      <c r="B98" s="8"/>
      <c r="C98" s="19"/>
      <c r="D98" s="8"/>
      <c r="E98" s="17"/>
      <c r="F98" s="17"/>
      <c r="G98" s="21"/>
      <c r="H98" s="21"/>
      <c r="I98" s="22" t="str">
        <f aca="false">IF(D98="","",G98-H98)</f>
        <v/>
      </c>
      <c r="J98" s="23" t="str">
        <f aca="false">IF(D98="","",Settings!$C$6-E98)</f>
        <v/>
      </c>
      <c r="K98" s="10" t="str">
        <f aca="false">IF(D98="","",IF(J98&lt;=30,"0-30 days",IF(J98&lt;=45,"31-45 days",IF(J98&lt;=60,"46-60 days",IF(J98&lt;=90,"61-90 days",IF(J98&lt;=180,"91-180 days","Over 180 days"))))))</f>
        <v/>
      </c>
      <c r="L98" s="24" t="str">
        <f aca="false">IF(OR(D98="",NOT(OR(B98="Micro",B98="Small"))),"",IF(F98="",E98,F98)+IF(C98="",Settings!$C$10,MIN(C98,Settings!$C$11)))</f>
        <v/>
      </c>
      <c r="M98" s="23" t="str">
        <f aca="false">IF(L98="","",MAX(0,Settings!$C$6-L98))</f>
        <v/>
      </c>
      <c r="N98" s="10" t="str">
        <f aca="false">IF(D98="","",IF(I98&lt;=0,"Paid",IF(NOT(OR(B98="Micro",B98="Small")),"Not covered by s.15",IF(M98&gt;0,"MSME overdue","MSME within due date"))))</f>
        <v/>
      </c>
      <c r="O98" s="22" t="str">
        <f aca="false">IF(N98&lt;&gt;"MSME overdue","",ROUND(I98*((1+Settings!$C$9*Settings!$C$8/12)^(M98/(365/12))-1),0))</f>
        <v/>
      </c>
      <c r="P98" s="10" t="str">
        <f aca="false">IF(OR(L98="",I98&lt;=0),"",IF(L98&lt;=Settings!$C$7,IF(Settings!$C$6&gt;=Settings!$C$7,"Unpaid past due at year end: review","Pay before year end to avoid disallowance"),""))</f>
        <v/>
      </c>
    </row>
    <row r="99" customFormat="false" ht="15" hidden="false" customHeight="false" outlineLevel="0" collapsed="false">
      <c r="A99" s="8"/>
      <c r="B99" s="8"/>
      <c r="C99" s="19"/>
      <c r="D99" s="8"/>
      <c r="E99" s="17"/>
      <c r="F99" s="17"/>
      <c r="G99" s="21"/>
      <c r="H99" s="21"/>
      <c r="I99" s="22" t="str">
        <f aca="false">IF(D99="","",G99-H99)</f>
        <v/>
      </c>
      <c r="J99" s="23" t="str">
        <f aca="false">IF(D99="","",Settings!$C$6-E99)</f>
        <v/>
      </c>
      <c r="K99" s="10" t="str">
        <f aca="false">IF(D99="","",IF(J99&lt;=30,"0-30 days",IF(J99&lt;=45,"31-45 days",IF(J99&lt;=60,"46-60 days",IF(J99&lt;=90,"61-90 days",IF(J99&lt;=180,"91-180 days","Over 180 days"))))))</f>
        <v/>
      </c>
      <c r="L99" s="24" t="str">
        <f aca="false">IF(OR(D99="",NOT(OR(B99="Micro",B99="Small"))),"",IF(F99="",E99,F99)+IF(C99="",Settings!$C$10,MIN(C99,Settings!$C$11)))</f>
        <v/>
      </c>
      <c r="M99" s="23" t="str">
        <f aca="false">IF(L99="","",MAX(0,Settings!$C$6-L99))</f>
        <v/>
      </c>
      <c r="N99" s="10" t="str">
        <f aca="false">IF(D99="","",IF(I99&lt;=0,"Paid",IF(NOT(OR(B99="Micro",B99="Small")),"Not covered by s.15",IF(M99&gt;0,"MSME overdue","MSME within due date"))))</f>
        <v/>
      </c>
      <c r="O99" s="22" t="str">
        <f aca="false">IF(N99&lt;&gt;"MSME overdue","",ROUND(I99*((1+Settings!$C$9*Settings!$C$8/12)^(M99/(365/12))-1),0))</f>
        <v/>
      </c>
      <c r="P99" s="10" t="str">
        <f aca="false">IF(OR(L99="",I99&lt;=0),"",IF(L99&lt;=Settings!$C$7,IF(Settings!$C$6&gt;=Settings!$C$7,"Unpaid past due at year end: review","Pay before year end to avoid disallowance"),""))</f>
        <v/>
      </c>
    </row>
    <row r="100" customFormat="false" ht="15" hidden="false" customHeight="false" outlineLevel="0" collapsed="false">
      <c r="A100" s="8"/>
      <c r="B100" s="8"/>
      <c r="C100" s="19"/>
      <c r="D100" s="8"/>
      <c r="E100" s="17"/>
      <c r="F100" s="17"/>
      <c r="G100" s="21"/>
      <c r="H100" s="21"/>
      <c r="I100" s="22" t="str">
        <f aca="false">IF(D100="","",G100-H100)</f>
        <v/>
      </c>
      <c r="J100" s="23" t="str">
        <f aca="false">IF(D100="","",Settings!$C$6-E100)</f>
        <v/>
      </c>
      <c r="K100" s="10" t="str">
        <f aca="false">IF(D100="","",IF(J100&lt;=30,"0-30 days",IF(J100&lt;=45,"31-45 days",IF(J100&lt;=60,"46-60 days",IF(J100&lt;=90,"61-90 days",IF(J100&lt;=180,"91-180 days","Over 180 days"))))))</f>
        <v/>
      </c>
      <c r="L100" s="24" t="str">
        <f aca="false">IF(OR(D100="",NOT(OR(B100="Micro",B100="Small"))),"",IF(F100="",E100,F100)+IF(C100="",Settings!$C$10,MIN(C100,Settings!$C$11)))</f>
        <v/>
      </c>
      <c r="M100" s="23" t="str">
        <f aca="false">IF(L100="","",MAX(0,Settings!$C$6-L100))</f>
        <v/>
      </c>
      <c r="N100" s="10" t="str">
        <f aca="false">IF(D100="","",IF(I100&lt;=0,"Paid",IF(NOT(OR(B100="Micro",B100="Small")),"Not covered by s.15",IF(M100&gt;0,"MSME overdue","MSME within due date"))))</f>
        <v/>
      </c>
      <c r="O100" s="22" t="str">
        <f aca="false">IF(N100&lt;&gt;"MSME overdue","",ROUND(I100*((1+Settings!$C$9*Settings!$C$8/12)^(M100/(365/12))-1),0))</f>
        <v/>
      </c>
      <c r="P100" s="10" t="str">
        <f aca="false">IF(OR(L100="",I100&lt;=0),"",IF(L100&lt;=Settings!$C$7,IF(Settings!$C$6&gt;=Settings!$C$7,"Unpaid past due at year end: review","Pay before year end to avoid disallowance"),""))</f>
        <v/>
      </c>
    </row>
    <row r="101" customFormat="false" ht="15" hidden="false" customHeight="false" outlineLevel="0" collapsed="false">
      <c r="A101" s="8"/>
      <c r="B101" s="8"/>
      <c r="C101" s="19"/>
      <c r="D101" s="8"/>
      <c r="E101" s="17"/>
      <c r="F101" s="17"/>
      <c r="G101" s="21"/>
      <c r="H101" s="21"/>
      <c r="I101" s="22" t="str">
        <f aca="false">IF(D101="","",G101-H101)</f>
        <v/>
      </c>
      <c r="J101" s="23" t="str">
        <f aca="false">IF(D101="","",Settings!$C$6-E101)</f>
        <v/>
      </c>
      <c r="K101" s="10" t="str">
        <f aca="false">IF(D101="","",IF(J101&lt;=30,"0-30 days",IF(J101&lt;=45,"31-45 days",IF(J101&lt;=60,"46-60 days",IF(J101&lt;=90,"61-90 days",IF(J101&lt;=180,"91-180 days","Over 180 days"))))))</f>
        <v/>
      </c>
      <c r="L101" s="24" t="str">
        <f aca="false">IF(OR(D101="",NOT(OR(B101="Micro",B101="Small"))),"",IF(F101="",E101,F101)+IF(C101="",Settings!$C$10,MIN(C101,Settings!$C$11)))</f>
        <v/>
      </c>
      <c r="M101" s="23" t="str">
        <f aca="false">IF(L101="","",MAX(0,Settings!$C$6-L101))</f>
        <v/>
      </c>
      <c r="N101" s="10" t="str">
        <f aca="false">IF(D101="","",IF(I101&lt;=0,"Paid",IF(NOT(OR(B101="Micro",B101="Small")),"Not covered by s.15",IF(M101&gt;0,"MSME overdue","MSME within due date"))))</f>
        <v/>
      </c>
      <c r="O101" s="22" t="str">
        <f aca="false">IF(N101&lt;&gt;"MSME overdue","",ROUND(I101*((1+Settings!$C$9*Settings!$C$8/12)^(M101/(365/12))-1),0))</f>
        <v/>
      </c>
      <c r="P101" s="10" t="str">
        <f aca="false">IF(OR(L101="",I101&lt;=0),"",IF(L101&lt;=Settings!$C$7,IF(Settings!$C$6&gt;=Settings!$C$7,"Unpaid past due at year end: review","Pay before year end to avoid disallowance"),""))</f>
        <v/>
      </c>
    </row>
    <row r="102" customFormat="false" ht="15" hidden="false" customHeight="false" outlineLevel="0" collapsed="false">
      <c r="A102" s="8"/>
      <c r="B102" s="8"/>
      <c r="C102" s="19"/>
      <c r="D102" s="8"/>
      <c r="E102" s="17"/>
      <c r="F102" s="17"/>
      <c r="G102" s="21"/>
      <c r="H102" s="21"/>
      <c r="I102" s="22" t="str">
        <f aca="false">IF(D102="","",G102-H102)</f>
        <v/>
      </c>
      <c r="J102" s="23" t="str">
        <f aca="false">IF(D102="","",Settings!$C$6-E102)</f>
        <v/>
      </c>
      <c r="K102" s="10" t="str">
        <f aca="false">IF(D102="","",IF(J102&lt;=30,"0-30 days",IF(J102&lt;=45,"31-45 days",IF(J102&lt;=60,"46-60 days",IF(J102&lt;=90,"61-90 days",IF(J102&lt;=180,"91-180 days","Over 180 days"))))))</f>
        <v/>
      </c>
      <c r="L102" s="24" t="str">
        <f aca="false">IF(OR(D102="",NOT(OR(B102="Micro",B102="Small"))),"",IF(F102="",E102,F102)+IF(C102="",Settings!$C$10,MIN(C102,Settings!$C$11)))</f>
        <v/>
      </c>
      <c r="M102" s="23" t="str">
        <f aca="false">IF(L102="","",MAX(0,Settings!$C$6-L102))</f>
        <v/>
      </c>
      <c r="N102" s="10" t="str">
        <f aca="false">IF(D102="","",IF(I102&lt;=0,"Paid",IF(NOT(OR(B102="Micro",B102="Small")),"Not covered by s.15",IF(M102&gt;0,"MSME overdue","MSME within due date"))))</f>
        <v/>
      </c>
      <c r="O102" s="22" t="str">
        <f aca="false">IF(N102&lt;&gt;"MSME overdue","",ROUND(I102*((1+Settings!$C$9*Settings!$C$8/12)^(M102/(365/12))-1),0))</f>
        <v/>
      </c>
      <c r="P102" s="10" t="str">
        <f aca="false">IF(OR(L102="",I102&lt;=0),"",IF(L102&lt;=Settings!$C$7,IF(Settings!$C$6&gt;=Settings!$C$7,"Unpaid past due at year end: review","Pay before year end to avoid disallowance"),""))</f>
        <v/>
      </c>
    </row>
    <row r="103" customFormat="false" ht="15" hidden="false" customHeight="false" outlineLevel="0" collapsed="false">
      <c r="A103" s="8"/>
      <c r="B103" s="8"/>
      <c r="C103" s="19"/>
      <c r="D103" s="8"/>
      <c r="E103" s="17"/>
      <c r="F103" s="17"/>
      <c r="G103" s="21"/>
      <c r="H103" s="21"/>
      <c r="I103" s="22" t="str">
        <f aca="false">IF(D103="","",G103-H103)</f>
        <v/>
      </c>
      <c r="J103" s="23" t="str">
        <f aca="false">IF(D103="","",Settings!$C$6-E103)</f>
        <v/>
      </c>
      <c r="K103" s="10" t="str">
        <f aca="false">IF(D103="","",IF(J103&lt;=30,"0-30 days",IF(J103&lt;=45,"31-45 days",IF(J103&lt;=60,"46-60 days",IF(J103&lt;=90,"61-90 days",IF(J103&lt;=180,"91-180 days","Over 180 days"))))))</f>
        <v/>
      </c>
      <c r="L103" s="24" t="str">
        <f aca="false">IF(OR(D103="",NOT(OR(B103="Micro",B103="Small"))),"",IF(F103="",E103,F103)+IF(C103="",Settings!$C$10,MIN(C103,Settings!$C$11)))</f>
        <v/>
      </c>
      <c r="M103" s="23" t="str">
        <f aca="false">IF(L103="","",MAX(0,Settings!$C$6-L103))</f>
        <v/>
      </c>
      <c r="N103" s="10" t="str">
        <f aca="false">IF(D103="","",IF(I103&lt;=0,"Paid",IF(NOT(OR(B103="Micro",B103="Small")),"Not covered by s.15",IF(M103&gt;0,"MSME overdue","MSME within due date"))))</f>
        <v/>
      </c>
      <c r="O103" s="22" t="str">
        <f aca="false">IF(N103&lt;&gt;"MSME overdue","",ROUND(I103*((1+Settings!$C$9*Settings!$C$8/12)^(M103/(365/12))-1),0))</f>
        <v/>
      </c>
      <c r="P103" s="10" t="str">
        <f aca="false">IF(OR(L103="",I103&lt;=0),"",IF(L103&lt;=Settings!$C$7,IF(Settings!$C$6&gt;=Settings!$C$7,"Unpaid past due at year end: review","Pay before year end to avoid disallowance"),""))</f>
        <v/>
      </c>
    </row>
    <row r="104" customFormat="false" ht="15" hidden="false" customHeight="false" outlineLevel="0" collapsed="false">
      <c r="A104" s="8"/>
      <c r="B104" s="8"/>
      <c r="C104" s="19"/>
      <c r="D104" s="8"/>
      <c r="E104" s="17"/>
      <c r="F104" s="17"/>
      <c r="G104" s="21"/>
      <c r="H104" s="21"/>
      <c r="I104" s="22" t="str">
        <f aca="false">IF(D104="","",G104-H104)</f>
        <v/>
      </c>
      <c r="J104" s="23" t="str">
        <f aca="false">IF(D104="","",Settings!$C$6-E104)</f>
        <v/>
      </c>
      <c r="K104" s="10" t="str">
        <f aca="false">IF(D104="","",IF(J104&lt;=30,"0-30 days",IF(J104&lt;=45,"31-45 days",IF(J104&lt;=60,"46-60 days",IF(J104&lt;=90,"61-90 days",IF(J104&lt;=180,"91-180 days","Over 180 days"))))))</f>
        <v/>
      </c>
      <c r="L104" s="24" t="str">
        <f aca="false">IF(OR(D104="",NOT(OR(B104="Micro",B104="Small"))),"",IF(F104="",E104,F104)+IF(C104="",Settings!$C$10,MIN(C104,Settings!$C$11)))</f>
        <v/>
      </c>
      <c r="M104" s="23" t="str">
        <f aca="false">IF(L104="","",MAX(0,Settings!$C$6-L104))</f>
        <v/>
      </c>
      <c r="N104" s="10" t="str">
        <f aca="false">IF(D104="","",IF(I104&lt;=0,"Paid",IF(NOT(OR(B104="Micro",B104="Small")),"Not covered by s.15",IF(M104&gt;0,"MSME overdue","MSME within due date"))))</f>
        <v/>
      </c>
      <c r="O104" s="22" t="str">
        <f aca="false">IF(N104&lt;&gt;"MSME overdue","",ROUND(I104*((1+Settings!$C$9*Settings!$C$8/12)^(M104/(365/12))-1),0))</f>
        <v/>
      </c>
      <c r="P104" s="10" t="str">
        <f aca="false">IF(OR(L104="",I104&lt;=0),"",IF(L104&lt;=Settings!$C$7,IF(Settings!$C$6&gt;=Settings!$C$7,"Unpaid past due at year end: review","Pay before year end to avoid disallowance"),""))</f>
        <v/>
      </c>
    </row>
    <row r="105" customFormat="false" ht="15" hidden="false" customHeight="false" outlineLevel="0" collapsed="false">
      <c r="A105" s="8"/>
      <c r="B105" s="8"/>
      <c r="C105" s="19"/>
      <c r="D105" s="8"/>
      <c r="E105" s="17"/>
      <c r="F105" s="17"/>
      <c r="G105" s="21"/>
      <c r="H105" s="21"/>
      <c r="I105" s="22" t="str">
        <f aca="false">IF(D105="","",G105-H105)</f>
        <v/>
      </c>
      <c r="J105" s="23" t="str">
        <f aca="false">IF(D105="","",Settings!$C$6-E105)</f>
        <v/>
      </c>
      <c r="K105" s="10" t="str">
        <f aca="false">IF(D105="","",IF(J105&lt;=30,"0-30 days",IF(J105&lt;=45,"31-45 days",IF(J105&lt;=60,"46-60 days",IF(J105&lt;=90,"61-90 days",IF(J105&lt;=180,"91-180 days","Over 180 days"))))))</f>
        <v/>
      </c>
      <c r="L105" s="24" t="str">
        <f aca="false">IF(OR(D105="",NOT(OR(B105="Micro",B105="Small"))),"",IF(F105="",E105,F105)+IF(C105="",Settings!$C$10,MIN(C105,Settings!$C$11)))</f>
        <v/>
      </c>
      <c r="M105" s="23" t="str">
        <f aca="false">IF(L105="","",MAX(0,Settings!$C$6-L105))</f>
        <v/>
      </c>
      <c r="N105" s="10" t="str">
        <f aca="false">IF(D105="","",IF(I105&lt;=0,"Paid",IF(NOT(OR(B105="Micro",B105="Small")),"Not covered by s.15",IF(M105&gt;0,"MSME overdue","MSME within due date"))))</f>
        <v/>
      </c>
      <c r="O105" s="22" t="str">
        <f aca="false">IF(N105&lt;&gt;"MSME overdue","",ROUND(I105*((1+Settings!$C$9*Settings!$C$8/12)^(M105/(365/12))-1),0))</f>
        <v/>
      </c>
      <c r="P105" s="10" t="str">
        <f aca="false">IF(OR(L105="",I105&lt;=0),"",IF(L105&lt;=Settings!$C$7,IF(Settings!$C$6&gt;=Settings!$C$7,"Unpaid past due at year end: review","Pay before year end to avoid disallowance"),""))</f>
        <v/>
      </c>
    </row>
    <row r="106" customFormat="false" ht="15" hidden="false" customHeight="false" outlineLevel="0" collapsed="false">
      <c r="A106" s="8"/>
      <c r="B106" s="8"/>
      <c r="C106" s="19"/>
      <c r="D106" s="8"/>
      <c r="E106" s="17"/>
      <c r="F106" s="17"/>
      <c r="G106" s="21"/>
      <c r="H106" s="21"/>
      <c r="I106" s="22" t="str">
        <f aca="false">IF(D106="","",G106-H106)</f>
        <v/>
      </c>
      <c r="J106" s="23" t="str">
        <f aca="false">IF(D106="","",Settings!$C$6-E106)</f>
        <v/>
      </c>
      <c r="K106" s="10" t="str">
        <f aca="false">IF(D106="","",IF(J106&lt;=30,"0-30 days",IF(J106&lt;=45,"31-45 days",IF(J106&lt;=60,"46-60 days",IF(J106&lt;=90,"61-90 days",IF(J106&lt;=180,"91-180 days","Over 180 days"))))))</f>
        <v/>
      </c>
      <c r="L106" s="24" t="str">
        <f aca="false">IF(OR(D106="",NOT(OR(B106="Micro",B106="Small"))),"",IF(F106="",E106,F106)+IF(C106="",Settings!$C$10,MIN(C106,Settings!$C$11)))</f>
        <v/>
      </c>
      <c r="M106" s="23" t="str">
        <f aca="false">IF(L106="","",MAX(0,Settings!$C$6-L106))</f>
        <v/>
      </c>
      <c r="N106" s="10" t="str">
        <f aca="false">IF(D106="","",IF(I106&lt;=0,"Paid",IF(NOT(OR(B106="Micro",B106="Small")),"Not covered by s.15",IF(M106&gt;0,"MSME overdue","MSME within due date"))))</f>
        <v/>
      </c>
      <c r="O106" s="22" t="str">
        <f aca="false">IF(N106&lt;&gt;"MSME overdue","",ROUND(I106*((1+Settings!$C$9*Settings!$C$8/12)^(M106/(365/12))-1),0))</f>
        <v/>
      </c>
      <c r="P106" s="10" t="str">
        <f aca="false">IF(OR(L106="",I106&lt;=0),"",IF(L106&lt;=Settings!$C$7,IF(Settings!$C$6&gt;=Settings!$C$7,"Unpaid past due at year end: review","Pay before year end to avoid disallowance"),""))</f>
        <v/>
      </c>
    </row>
    <row r="107" customFormat="false" ht="15" hidden="false" customHeight="false" outlineLevel="0" collapsed="false">
      <c r="A107" s="8"/>
      <c r="B107" s="8"/>
      <c r="C107" s="19"/>
      <c r="D107" s="8"/>
      <c r="E107" s="17"/>
      <c r="F107" s="17"/>
      <c r="G107" s="21"/>
      <c r="H107" s="21"/>
      <c r="I107" s="22" t="str">
        <f aca="false">IF(D107="","",G107-H107)</f>
        <v/>
      </c>
      <c r="J107" s="23" t="str">
        <f aca="false">IF(D107="","",Settings!$C$6-E107)</f>
        <v/>
      </c>
      <c r="K107" s="10" t="str">
        <f aca="false">IF(D107="","",IF(J107&lt;=30,"0-30 days",IF(J107&lt;=45,"31-45 days",IF(J107&lt;=60,"46-60 days",IF(J107&lt;=90,"61-90 days",IF(J107&lt;=180,"91-180 days","Over 180 days"))))))</f>
        <v/>
      </c>
      <c r="L107" s="24" t="str">
        <f aca="false">IF(OR(D107="",NOT(OR(B107="Micro",B107="Small"))),"",IF(F107="",E107,F107)+IF(C107="",Settings!$C$10,MIN(C107,Settings!$C$11)))</f>
        <v/>
      </c>
      <c r="M107" s="23" t="str">
        <f aca="false">IF(L107="","",MAX(0,Settings!$C$6-L107))</f>
        <v/>
      </c>
      <c r="N107" s="10" t="str">
        <f aca="false">IF(D107="","",IF(I107&lt;=0,"Paid",IF(NOT(OR(B107="Micro",B107="Small")),"Not covered by s.15",IF(M107&gt;0,"MSME overdue","MSME within due date"))))</f>
        <v/>
      </c>
      <c r="O107" s="22" t="str">
        <f aca="false">IF(N107&lt;&gt;"MSME overdue","",ROUND(I107*((1+Settings!$C$9*Settings!$C$8/12)^(M107/(365/12))-1),0))</f>
        <v/>
      </c>
      <c r="P107" s="10" t="str">
        <f aca="false">IF(OR(L107="",I107&lt;=0),"",IF(L107&lt;=Settings!$C$7,IF(Settings!$C$6&gt;=Settings!$C$7,"Unpaid past due at year end: review","Pay before year end to avoid disallowance"),""))</f>
        <v/>
      </c>
    </row>
    <row r="108" customFormat="false" ht="15" hidden="false" customHeight="false" outlineLevel="0" collapsed="false">
      <c r="A108" s="8"/>
      <c r="B108" s="8"/>
      <c r="C108" s="19"/>
      <c r="D108" s="8"/>
      <c r="E108" s="17"/>
      <c r="F108" s="17"/>
      <c r="G108" s="21"/>
      <c r="H108" s="21"/>
      <c r="I108" s="22" t="str">
        <f aca="false">IF(D108="","",G108-H108)</f>
        <v/>
      </c>
      <c r="J108" s="23" t="str">
        <f aca="false">IF(D108="","",Settings!$C$6-E108)</f>
        <v/>
      </c>
      <c r="K108" s="10" t="str">
        <f aca="false">IF(D108="","",IF(J108&lt;=30,"0-30 days",IF(J108&lt;=45,"31-45 days",IF(J108&lt;=60,"46-60 days",IF(J108&lt;=90,"61-90 days",IF(J108&lt;=180,"91-180 days","Over 180 days"))))))</f>
        <v/>
      </c>
      <c r="L108" s="24" t="str">
        <f aca="false">IF(OR(D108="",NOT(OR(B108="Micro",B108="Small"))),"",IF(F108="",E108,F108)+IF(C108="",Settings!$C$10,MIN(C108,Settings!$C$11)))</f>
        <v/>
      </c>
      <c r="M108" s="23" t="str">
        <f aca="false">IF(L108="","",MAX(0,Settings!$C$6-L108))</f>
        <v/>
      </c>
      <c r="N108" s="10" t="str">
        <f aca="false">IF(D108="","",IF(I108&lt;=0,"Paid",IF(NOT(OR(B108="Micro",B108="Small")),"Not covered by s.15",IF(M108&gt;0,"MSME overdue","MSME within due date"))))</f>
        <v/>
      </c>
      <c r="O108" s="22" t="str">
        <f aca="false">IF(N108&lt;&gt;"MSME overdue","",ROUND(I108*((1+Settings!$C$9*Settings!$C$8/12)^(M108/(365/12))-1),0))</f>
        <v/>
      </c>
      <c r="P108" s="10" t="str">
        <f aca="false">IF(OR(L108="",I108&lt;=0),"",IF(L108&lt;=Settings!$C$7,IF(Settings!$C$6&gt;=Settings!$C$7,"Unpaid past due at year end: review","Pay before year end to avoid disallowance"),""))</f>
        <v/>
      </c>
    </row>
    <row r="109" customFormat="false" ht="15" hidden="false" customHeight="false" outlineLevel="0" collapsed="false">
      <c r="A109" s="8"/>
      <c r="B109" s="8"/>
      <c r="C109" s="19"/>
      <c r="D109" s="8"/>
      <c r="E109" s="17"/>
      <c r="F109" s="17"/>
      <c r="G109" s="21"/>
      <c r="H109" s="21"/>
      <c r="I109" s="22" t="str">
        <f aca="false">IF(D109="","",G109-H109)</f>
        <v/>
      </c>
      <c r="J109" s="23" t="str">
        <f aca="false">IF(D109="","",Settings!$C$6-E109)</f>
        <v/>
      </c>
      <c r="K109" s="10" t="str">
        <f aca="false">IF(D109="","",IF(J109&lt;=30,"0-30 days",IF(J109&lt;=45,"31-45 days",IF(J109&lt;=60,"46-60 days",IF(J109&lt;=90,"61-90 days",IF(J109&lt;=180,"91-180 days","Over 180 days"))))))</f>
        <v/>
      </c>
      <c r="L109" s="24" t="str">
        <f aca="false">IF(OR(D109="",NOT(OR(B109="Micro",B109="Small"))),"",IF(F109="",E109,F109)+IF(C109="",Settings!$C$10,MIN(C109,Settings!$C$11)))</f>
        <v/>
      </c>
      <c r="M109" s="23" t="str">
        <f aca="false">IF(L109="","",MAX(0,Settings!$C$6-L109))</f>
        <v/>
      </c>
      <c r="N109" s="10" t="str">
        <f aca="false">IF(D109="","",IF(I109&lt;=0,"Paid",IF(NOT(OR(B109="Micro",B109="Small")),"Not covered by s.15",IF(M109&gt;0,"MSME overdue","MSME within due date"))))</f>
        <v/>
      </c>
      <c r="O109" s="22" t="str">
        <f aca="false">IF(N109&lt;&gt;"MSME overdue","",ROUND(I109*((1+Settings!$C$9*Settings!$C$8/12)^(M109/(365/12))-1),0))</f>
        <v/>
      </c>
      <c r="P109" s="10" t="str">
        <f aca="false">IF(OR(L109="",I109&lt;=0),"",IF(L109&lt;=Settings!$C$7,IF(Settings!$C$6&gt;=Settings!$C$7,"Unpaid past due at year end: review","Pay before year end to avoid disallowance"),""))</f>
        <v/>
      </c>
    </row>
    <row r="110" customFormat="false" ht="15" hidden="false" customHeight="false" outlineLevel="0" collapsed="false">
      <c r="A110" s="8"/>
      <c r="B110" s="8"/>
      <c r="C110" s="19"/>
      <c r="D110" s="8"/>
      <c r="E110" s="17"/>
      <c r="F110" s="17"/>
      <c r="G110" s="21"/>
      <c r="H110" s="21"/>
      <c r="I110" s="22" t="str">
        <f aca="false">IF(D110="","",G110-H110)</f>
        <v/>
      </c>
      <c r="J110" s="23" t="str">
        <f aca="false">IF(D110="","",Settings!$C$6-E110)</f>
        <v/>
      </c>
      <c r="K110" s="10" t="str">
        <f aca="false">IF(D110="","",IF(J110&lt;=30,"0-30 days",IF(J110&lt;=45,"31-45 days",IF(J110&lt;=60,"46-60 days",IF(J110&lt;=90,"61-90 days",IF(J110&lt;=180,"91-180 days","Over 180 days"))))))</f>
        <v/>
      </c>
      <c r="L110" s="24" t="str">
        <f aca="false">IF(OR(D110="",NOT(OR(B110="Micro",B110="Small"))),"",IF(F110="",E110,F110)+IF(C110="",Settings!$C$10,MIN(C110,Settings!$C$11)))</f>
        <v/>
      </c>
      <c r="M110" s="23" t="str">
        <f aca="false">IF(L110="","",MAX(0,Settings!$C$6-L110))</f>
        <v/>
      </c>
      <c r="N110" s="10" t="str">
        <f aca="false">IF(D110="","",IF(I110&lt;=0,"Paid",IF(NOT(OR(B110="Micro",B110="Small")),"Not covered by s.15",IF(M110&gt;0,"MSME overdue","MSME within due date"))))</f>
        <v/>
      </c>
      <c r="O110" s="22" t="str">
        <f aca="false">IF(N110&lt;&gt;"MSME overdue","",ROUND(I110*((1+Settings!$C$9*Settings!$C$8/12)^(M110/(365/12))-1),0))</f>
        <v/>
      </c>
      <c r="P110" s="10" t="str">
        <f aca="false">IF(OR(L110="",I110&lt;=0),"",IF(L110&lt;=Settings!$C$7,IF(Settings!$C$6&gt;=Settings!$C$7,"Unpaid past due at year end: review","Pay before year end to avoid disallowance"),""))</f>
        <v/>
      </c>
    </row>
    <row r="111" customFormat="false" ht="15" hidden="false" customHeight="false" outlineLevel="0" collapsed="false">
      <c r="A111" s="8"/>
      <c r="B111" s="8"/>
      <c r="C111" s="19"/>
      <c r="D111" s="8"/>
      <c r="E111" s="17"/>
      <c r="F111" s="17"/>
      <c r="G111" s="21"/>
      <c r="H111" s="21"/>
      <c r="I111" s="22" t="str">
        <f aca="false">IF(D111="","",G111-H111)</f>
        <v/>
      </c>
      <c r="J111" s="23" t="str">
        <f aca="false">IF(D111="","",Settings!$C$6-E111)</f>
        <v/>
      </c>
      <c r="K111" s="10" t="str">
        <f aca="false">IF(D111="","",IF(J111&lt;=30,"0-30 days",IF(J111&lt;=45,"31-45 days",IF(J111&lt;=60,"46-60 days",IF(J111&lt;=90,"61-90 days",IF(J111&lt;=180,"91-180 days","Over 180 days"))))))</f>
        <v/>
      </c>
      <c r="L111" s="24" t="str">
        <f aca="false">IF(OR(D111="",NOT(OR(B111="Micro",B111="Small"))),"",IF(F111="",E111,F111)+IF(C111="",Settings!$C$10,MIN(C111,Settings!$C$11)))</f>
        <v/>
      </c>
      <c r="M111" s="23" t="str">
        <f aca="false">IF(L111="","",MAX(0,Settings!$C$6-L111))</f>
        <v/>
      </c>
      <c r="N111" s="10" t="str">
        <f aca="false">IF(D111="","",IF(I111&lt;=0,"Paid",IF(NOT(OR(B111="Micro",B111="Small")),"Not covered by s.15",IF(M111&gt;0,"MSME overdue","MSME within due date"))))</f>
        <v/>
      </c>
      <c r="O111" s="22" t="str">
        <f aca="false">IF(N111&lt;&gt;"MSME overdue","",ROUND(I111*((1+Settings!$C$9*Settings!$C$8/12)^(M111/(365/12))-1),0))</f>
        <v/>
      </c>
      <c r="P111" s="10" t="str">
        <f aca="false">IF(OR(L111="",I111&lt;=0),"",IF(L111&lt;=Settings!$C$7,IF(Settings!$C$6&gt;=Settings!$C$7,"Unpaid past due at year end: review","Pay before year end to avoid disallowance"),""))</f>
        <v/>
      </c>
    </row>
    <row r="112" customFormat="false" ht="15" hidden="false" customHeight="false" outlineLevel="0" collapsed="false">
      <c r="A112" s="8"/>
      <c r="B112" s="8"/>
      <c r="C112" s="19"/>
      <c r="D112" s="8"/>
      <c r="E112" s="17"/>
      <c r="F112" s="17"/>
      <c r="G112" s="21"/>
      <c r="H112" s="21"/>
      <c r="I112" s="22" t="str">
        <f aca="false">IF(D112="","",G112-H112)</f>
        <v/>
      </c>
      <c r="J112" s="23" t="str">
        <f aca="false">IF(D112="","",Settings!$C$6-E112)</f>
        <v/>
      </c>
      <c r="K112" s="10" t="str">
        <f aca="false">IF(D112="","",IF(J112&lt;=30,"0-30 days",IF(J112&lt;=45,"31-45 days",IF(J112&lt;=60,"46-60 days",IF(J112&lt;=90,"61-90 days",IF(J112&lt;=180,"91-180 days","Over 180 days"))))))</f>
        <v/>
      </c>
      <c r="L112" s="24" t="str">
        <f aca="false">IF(OR(D112="",NOT(OR(B112="Micro",B112="Small"))),"",IF(F112="",E112,F112)+IF(C112="",Settings!$C$10,MIN(C112,Settings!$C$11)))</f>
        <v/>
      </c>
      <c r="M112" s="23" t="str">
        <f aca="false">IF(L112="","",MAX(0,Settings!$C$6-L112))</f>
        <v/>
      </c>
      <c r="N112" s="10" t="str">
        <f aca="false">IF(D112="","",IF(I112&lt;=0,"Paid",IF(NOT(OR(B112="Micro",B112="Small")),"Not covered by s.15",IF(M112&gt;0,"MSME overdue","MSME within due date"))))</f>
        <v/>
      </c>
      <c r="O112" s="22" t="str">
        <f aca="false">IF(N112&lt;&gt;"MSME overdue","",ROUND(I112*((1+Settings!$C$9*Settings!$C$8/12)^(M112/(365/12))-1),0))</f>
        <v/>
      </c>
      <c r="P112" s="10" t="str">
        <f aca="false">IF(OR(L112="",I112&lt;=0),"",IF(L112&lt;=Settings!$C$7,IF(Settings!$C$6&gt;=Settings!$C$7,"Unpaid past due at year end: review","Pay before year end to avoid disallowance"),""))</f>
        <v/>
      </c>
    </row>
    <row r="113" customFormat="false" ht="15" hidden="false" customHeight="false" outlineLevel="0" collapsed="false">
      <c r="A113" s="8"/>
      <c r="B113" s="8"/>
      <c r="C113" s="19"/>
      <c r="D113" s="8"/>
      <c r="E113" s="17"/>
      <c r="F113" s="17"/>
      <c r="G113" s="21"/>
      <c r="H113" s="21"/>
      <c r="I113" s="22" t="str">
        <f aca="false">IF(D113="","",G113-H113)</f>
        <v/>
      </c>
      <c r="J113" s="23" t="str">
        <f aca="false">IF(D113="","",Settings!$C$6-E113)</f>
        <v/>
      </c>
      <c r="K113" s="10" t="str">
        <f aca="false">IF(D113="","",IF(J113&lt;=30,"0-30 days",IF(J113&lt;=45,"31-45 days",IF(J113&lt;=60,"46-60 days",IF(J113&lt;=90,"61-90 days",IF(J113&lt;=180,"91-180 days","Over 180 days"))))))</f>
        <v/>
      </c>
      <c r="L113" s="24" t="str">
        <f aca="false">IF(OR(D113="",NOT(OR(B113="Micro",B113="Small"))),"",IF(F113="",E113,F113)+IF(C113="",Settings!$C$10,MIN(C113,Settings!$C$11)))</f>
        <v/>
      </c>
      <c r="M113" s="23" t="str">
        <f aca="false">IF(L113="","",MAX(0,Settings!$C$6-L113))</f>
        <v/>
      </c>
      <c r="N113" s="10" t="str">
        <f aca="false">IF(D113="","",IF(I113&lt;=0,"Paid",IF(NOT(OR(B113="Micro",B113="Small")),"Not covered by s.15",IF(M113&gt;0,"MSME overdue","MSME within due date"))))</f>
        <v/>
      </c>
      <c r="O113" s="22" t="str">
        <f aca="false">IF(N113&lt;&gt;"MSME overdue","",ROUND(I113*((1+Settings!$C$9*Settings!$C$8/12)^(M113/(365/12))-1),0))</f>
        <v/>
      </c>
      <c r="P113" s="10" t="str">
        <f aca="false">IF(OR(L113="",I113&lt;=0),"",IF(L113&lt;=Settings!$C$7,IF(Settings!$C$6&gt;=Settings!$C$7,"Unpaid past due at year end: review","Pay before year end to avoid disallowance"),""))</f>
        <v/>
      </c>
    </row>
    <row r="114" customFormat="false" ht="15" hidden="false" customHeight="false" outlineLevel="0" collapsed="false">
      <c r="A114" s="8"/>
      <c r="B114" s="8"/>
      <c r="C114" s="19"/>
      <c r="D114" s="8"/>
      <c r="E114" s="17"/>
      <c r="F114" s="17"/>
      <c r="G114" s="21"/>
      <c r="H114" s="21"/>
      <c r="I114" s="22" t="str">
        <f aca="false">IF(D114="","",G114-H114)</f>
        <v/>
      </c>
      <c r="J114" s="23" t="str">
        <f aca="false">IF(D114="","",Settings!$C$6-E114)</f>
        <v/>
      </c>
      <c r="K114" s="10" t="str">
        <f aca="false">IF(D114="","",IF(J114&lt;=30,"0-30 days",IF(J114&lt;=45,"31-45 days",IF(J114&lt;=60,"46-60 days",IF(J114&lt;=90,"61-90 days",IF(J114&lt;=180,"91-180 days","Over 180 days"))))))</f>
        <v/>
      </c>
      <c r="L114" s="24" t="str">
        <f aca="false">IF(OR(D114="",NOT(OR(B114="Micro",B114="Small"))),"",IF(F114="",E114,F114)+IF(C114="",Settings!$C$10,MIN(C114,Settings!$C$11)))</f>
        <v/>
      </c>
      <c r="M114" s="23" t="str">
        <f aca="false">IF(L114="","",MAX(0,Settings!$C$6-L114))</f>
        <v/>
      </c>
      <c r="N114" s="10" t="str">
        <f aca="false">IF(D114="","",IF(I114&lt;=0,"Paid",IF(NOT(OR(B114="Micro",B114="Small")),"Not covered by s.15",IF(M114&gt;0,"MSME overdue","MSME within due date"))))</f>
        <v/>
      </c>
      <c r="O114" s="22" t="str">
        <f aca="false">IF(N114&lt;&gt;"MSME overdue","",ROUND(I114*((1+Settings!$C$9*Settings!$C$8/12)^(M114/(365/12))-1),0))</f>
        <v/>
      </c>
      <c r="P114" s="10" t="str">
        <f aca="false">IF(OR(L114="",I114&lt;=0),"",IF(L114&lt;=Settings!$C$7,IF(Settings!$C$6&gt;=Settings!$C$7,"Unpaid past due at year end: review","Pay before year end to avoid disallowance"),""))</f>
        <v/>
      </c>
    </row>
    <row r="115" customFormat="false" ht="15" hidden="false" customHeight="false" outlineLevel="0" collapsed="false">
      <c r="A115" s="8"/>
      <c r="B115" s="8"/>
      <c r="C115" s="19"/>
      <c r="D115" s="8"/>
      <c r="E115" s="17"/>
      <c r="F115" s="17"/>
      <c r="G115" s="21"/>
      <c r="H115" s="21"/>
      <c r="I115" s="22" t="str">
        <f aca="false">IF(D115="","",G115-H115)</f>
        <v/>
      </c>
      <c r="J115" s="23" t="str">
        <f aca="false">IF(D115="","",Settings!$C$6-E115)</f>
        <v/>
      </c>
      <c r="K115" s="10" t="str">
        <f aca="false">IF(D115="","",IF(J115&lt;=30,"0-30 days",IF(J115&lt;=45,"31-45 days",IF(J115&lt;=60,"46-60 days",IF(J115&lt;=90,"61-90 days",IF(J115&lt;=180,"91-180 days","Over 180 days"))))))</f>
        <v/>
      </c>
      <c r="L115" s="24" t="str">
        <f aca="false">IF(OR(D115="",NOT(OR(B115="Micro",B115="Small"))),"",IF(F115="",E115,F115)+IF(C115="",Settings!$C$10,MIN(C115,Settings!$C$11)))</f>
        <v/>
      </c>
      <c r="M115" s="23" t="str">
        <f aca="false">IF(L115="","",MAX(0,Settings!$C$6-L115))</f>
        <v/>
      </c>
      <c r="N115" s="10" t="str">
        <f aca="false">IF(D115="","",IF(I115&lt;=0,"Paid",IF(NOT(OR(B115="Micro",B115="Small")),"Not covered by s.15",IF(M115&gt;0,"MSME overdue","MSME within due date"))))</f>
        <v/>
      </c>
      <c r="O115" s="22" t="str">
        <f aca="false">IF(N115&lt;&gt;"MSME overdue","",ROUND(I115*((1+Settings!$C$9*Settings!$C$8/12)^(M115/(365/12))-1),0))</f>
        <v/>
      </c>
      <c r="P115" s="10" t="str">
        <f aca="false">IF(OR(L115="",I115&lt;=0),"",IF(L115&lt;=Settings!$C$7,IF(Settings!$C$6&gt;=Settings!$C$7,"Unpaid past due at year end: review","Pay before year end to avoid disallowance"),""))</f>
        <v/>
      </c>
    </row>
    <row r="116" customFormat="false" ht="15" hidden="false" customHeight="false" outlineLevel="0" collapsed="false">
      <c r="A116" s="8"/>
      <c r="B116" s="8"/>
      <c r="C116" s="19"/>
      <c r="D116" s="8"/>
      <c r="E116" s="17"/>
      <c r="F116" s="17"/>
      <c r="G116" s="21"/>
      <c r="H116" s="21"/>
      <c r="I116" s="22" t="str">
        <f aca="false">IF(D116="","",G116-H116)</f>
        <v/>
      </c>
      <c r="J116" s="23" t="str">
        <f aca="false">IF(D116="","",Settings!$C$6-E116)</f>
        <v/>
      </c>
      <c r="K116" s="10" t="str">
        <f aca="false">IF(D116="","",IF(J116&lt;=30,"0-30 days",IF(J116&lt;=45,"31-45 days",IF(J116&lt;=60,"46-60 days",IF(J116&lt;=90,"61-90 days",IF(J116&lt;=180,"91-180 days","Over 180 days"))))))</f>
        <v/>
      </c>
      <c r="L116" s="24" t="str">
        <f aca="false">IF(OR(D116="",NOT(OR(B116="Micro",B116="Small"))),"",IF(F116="",E116,F116)+IF(C116="",Settings!$C$10,MIN(C116,Settings!$C$11)))</f>
        <v/>
      </c>
      <c r="M116" s="23" t="str">
        <f aca="false">IF(L116="","",MAX(0,Settings!$C$6-L116))</f>
        <v/>
      </c>
      <c r="N116" s="10" t="str">
        <f aca="false">IF(D116="","",IF(I116&lt;=0,"Paid",IF(NOT(OR(B116="Micro",B116="Small")),"Not covered by s.15",IF(M116&gt;0,"MSME overdue","MSME within due date"))))</f>
        <v/>
      </c>
      <c r="O116" s="22" t="str">
        <f aca="false">IF(N116&lt;&gt;"MSME overdue","",ROUND(I116*((1+Settings!$C$9*Settings!$C$8/12)^(M116/(365/12))-1),0))</f>
        <v/>
      </c>
      <c r="P116" s="10" t="str">
        <f aca="false">IF(OR(L116="",I116&lt;=0),"",IF(L116&lt;=Settings!$C$7,IF(Settings!$C$6&gt;=Settings!$C$7,"Unpaid past due at year end: review","Pay before year end to avoid disallowance"),""))</f>
        <v/>
      </c>
    </row>
    <row r="117" customFormat="false" ht="15" hidden="false" customHeight="false" outlineLevel="0" collapsed="false">
      <c r="A117" s="8"/>
      <c r="B117" s="8"/>
      <c r="C117" s="19"/>
      <c r="D117" s="8"/>
      <c r="E117" s="17"/>
      <c r="F117" s="17"/>
      <c r="G117" s="21"/>
      <c r="H117" s="21"/>
      <c r="I117" s="22" t="str">
        <f aca="false">IF(D117="","",G117-H117)</f>
        <v/>
      </c>
      <c r="J117" s="23" t="str">
        <f aca="false">IF(D117="","",Settings!$C$6-E117)</f>
        <v/>
      </c>
      <c r="K117" s="10" t="str">
        <f aca="false">IF(D117="","",IF(J117&lt;=30,"0-30 days",IF(J117&lt;=45,"31-45 days",IF(J117&lt;=60,"46-60 days",IF(J117&lt;=90,"61-90 days",IF(J117&lt;=180,"91-180 days","Over 180 days"))))))</f>
        <v/>
      </c>
      <c r="L117" s="24" t="str">
        <f aca="false">IF(OR(D117="",NOT(OR(B117="Micro",B117="Small"))),"",IF(F117="",E117,F117)+IF(C117="",Settings!$C$10,MIN(C117,Settings!$C$11)))</f>
        <v/>
      </c>
      <c r="M117" s="23" t="str">
        <f aca="false">IF(L117="","",MAX(0,Settings!$C$6-L117))</f>
        <v/>
      </c>
      <c r="N117" s="10" t="str">
        <f aca="false">IF(D117="","",IF(I117&lt;=0,"Paid",IF(NOT(OR(B117="Micro",B117="Small")),"Not covered by s.15",IF(M117&gt;0,"MSME overdue","MSME within due date"))))</f>
        <v/>
      </c>
      <c r="O117" s="22" t="str">
        <f aca="false">IF(N117&lt;&gt;"MSME overdue","",ROUND(I117*((1+Settings!$C$9*Settings!$C$8/12)^(M117/(365/12))-1),0))</f>
        <v/>
      </c>
      <c r="P117" s="10" t="str">
        <f aca="false">IF(OR(L117="",I117&lt;=0),"",IF(L117&lt;=Settings!$C$7,IF(Settings!$C$6&gt;=Settings!$C$7,"Unpaid past due at year end: review","Pay before year end to avoid disallowance"),""))</f>
        <v/>
      </c>
    </row>
    <row r="118" customFormat="false" ht="15" hidden="false" customHeight="false" outlineLevel="0" collapsed="false">
      <c r="A118" s="8"/>
      <c r="B118" s="8"/>
      <c r="C118" s="19"/>
      <c r="D118" s="8"/>
      <c r="E118" s="17"/>
      <c r="F118" s="17"/>
      <c r="G118" s="21"/>
      <c r="H118" s="21"/>
      <c r="I118" s="22" t="str">
        <f aca="false">IF(D118="","",G118-H118)</f>
        <v/>
      </c>
      <c r="J118" s="23" t="str">
        <f aca="false">IF(D118="","",Settings!$C$6-E118)</f>
        <v/>
      </c>
      <c r="K118" s="10" t="str">
        <f aca="false">IF(D118="","",IF(J118&lt;=30,"0-30 days",IF(J118&lt;=45,"31-45 days",IF(J118&lt;=60,"46-60 days",IF(J118&lt;=90,"61-90 days",IF(J118&lt;=180,"91-180 days","Over 180 days"))))))</f>
        <v/>
      </c>
      <c r="L118" s="24" t="str">
        <f aca="false">IF(OR(D118="",NOT(OR(B118="Micro",B118="Small"))),"",IF(F118="",E118,F118)+IF(C118="",Settings!$C$10,MIN(C118,Settings!$C$11)))</f>
        <v/>
      </c>
      <c r="M118" s="23" t="str">
        <f aca="false">IF(L118="","",MAX(0,Settings!$C$6-L118))</f>
        <v/>
      </c>
      <c r="N118" s="10" t="str">
        <f aca="false">IF(D118="","",IF(I118&lt;=0,"Paid",IF(NOT(OR(B118="Micro",B118="Small")),"Not covered by s.15",IF(M118&gt;0,"MSME overdue","MSME within due date"))))</f>
        <v/>
      </c>
      <c r="O118" s="22" t="str">
        <f aca="false">IF(N118&lt;&gt;"MSME overdue","",ROUND(I118*((1+Settings!$C$9*Settings!$C$8/12)^(M118/(365/12))-1),0))</f>
        <v/>
      </c>
      <c r="P118" s="10" t="str">
        <f aca="false">IF(OR(L118="",I118&lt;=0),"",IF(L118&lt;=Settings!$C$7,IF(Settings!$C$6&gt;=Settings!$C$7,"Unpaid past due at year end: review","Pay before year end to avoid disallowance"),""))</f>
        <v/>
      </c>
    </row>
    <row r="119" customFormat="false" ht="15" hidden="false" customHeight="false" outlineLevel="0" collapsed="false">
      <c r="A119" s="8"/>
      <c r="B119" s="8"/>
      <c r="C119" s="19"/>
      <c r="D119" s="8"/>
      <c r="E119" s="17"/>
      <c r="F119" s="17"/>
      <c r="G119" s="21"/>
      <c r="H119" s="21"/>
      <c r="I119" s="22" t="str">
        <f aca="false">IF(D119="","",G119-H119)</f>
        <v/>
      </c>
      <c r="J119" s="23" t="str">
        <f aca="false">IF(D119="","",Settings!$C$6-E119)</f>
        <v/>
      </c>
      <c r="K119" s="10" t="str">
        <f aca="false">IF(D119="","",IF(J119&lt;=30,"0-30 days",IF(J119&lt;=45,"31-45 days",IF(J119&lt;=60,"46-60 days",IF(J119&lt;=90,"61-90 days",IF(J119&lt;=180,"91-180 days","Over 180 days"))))))</f>
        <v/>
      </c>
      <c r="L119" s="24" t="str">
        <f aca="false">IF(OR(D119="",NOT(OR(B119="Micro",B119="Small"))),"",IF(F119="",E119,F119)+IF(C119="",Settings!$C$10,MIN(C119,Settings!$C$11)))</f>
        <v/>
      </c>
      <c r="M119" s="23" t="str">
        <f aca="false">IF(L119="","",MAX(0,Settings!$C$6-L119))</f>
        <v/>
      </c>
      <c r="N119" s="10" t="str">
        <f aca="false">IF(D119="","",IF(I119&lt;=0,"Paid",IF(NOT(OR(B119="Micro",B119="Small")),"Not covered by s.15",IF(M119&gt;0,"MSME overdue","MSME within due date"))))</f>
        <v/>
      </c>
      <c r="O119" s="22" t="str">
        <f aca="false">IF(N119&lt;&gt;"MSME overdue","",ROUND(I119*((1+Settings!$C$9*Settings!$C$8/12)^(M119/(365/12))-1),0))</f>
        <v/>
      </c>
      <c r="P119" s="10" t="str">
        <f aca="false">IF(OR(L119="",I119&lt;=0),"",IF(L119&lt;=Settings!$C$7,IF(Settings!$C$6&gt;=Settings!$C$7,"Unpaid past due at year end: review","Pay before year end to avoid disallowance"),""))</f>
        <v/>
      </c>
    </row>
    <row r="120" customFormat="false" ht="15" hidden="false" customHeight="false" outlineLevel="0" collapsed="false">
      <c r="A120" s="8"/>
      <c r="B120" s="8"/>
      <c r="C120" s="19"/>
      <c r="D120" s="8"/>
      <c r="E120" s="17"/>
      <c r="F120" s="17"/>
      <c r="G120" s="21"/>
      <c r="H120" s="21"/>
      <c r="I120" s="22" t="str">
        <f aca="false">IF(D120="","",G120-H120)</f>
        <v/>
      </c>
      <c r="J120" s="23" t="str">
        <f aca="false">IF(D120="","",Settings!$C$6-E120)</f>
        <v/>
      </c>
      <c r="K120" s="10" t="str">
        <f aca="false">IF(D120="","",IF(J120&lt;=30,"0-30 days",IF(J120&lt;=45,"31-45 days",IF(J120&lt;=60,"46-60 days",IF(J120&lt;=90,"61-90 days",IF(J120&lt;=180,"91-180 days","Over 180 days"))))))</f>
        <v/>
      </c>
      <c r="L120" s="24" t="str">
        <f aca="false">IF(OR(D120="",NOT(OR(B120="Micro",B120="Small"))),"",IF(F120="",E120,F120)+IF(C120="",Settings!$C$10,MIN(C120,Settings!$C$11)))</f>
        <v/>
      </c>
      <c r="M120" s="23" t="str">
        <f aca="false">IF(L120="","",MAX(0,Settings!$C$6-L120))</f>
        <v/>
      </c>
      <c r="N120" s="10" t="str">
        <f aca="false">IF(D120="","",IF(I120&lt;=0,"Paid",IF(NOT(OR(B120="Micro",B120="Small")),"Not covered by s.15",IF(M120&gt;0,"MSME overdue","MSME within due date"))))</f>
        <v/>
      </c>
      <c r="O120" s="22" t="str">
        <f aca="false">IF(N120&lt;&gt;"MSME overdue","",ROUND(I120*((1+Settings!$C$9*Settings!$C$8/12)^(M120/(365/12))-1),0))</f>
        <v/>
      </c>
      <c r="P120" s="10" t="str">
        <f aca="false">IF(OR(L120="",I120&lt;=0),"",IF(L120&lt;=Settings!$C$7,IF(Settings!$C$6&gt;=Settings!$C$7,"Unpaid past due at year end: review","Pay before year end to avoid disallowance"),""))</f>
        <v/>
      </c>
    </row>
    <row r="121" customFormat="false" ht="15" hidden="false" customHeight="false" outlineLevel="0" collapsed="false">
      <c r="A121" s="8"/>
      <c r="B121" s="8"/>
      <c r="C121" s="19"/>
      <c r="D121" s="8"/>
      <c r="E121" s="17"/>
      <c r="F121" s="17"/>
      <c r="G121" s="21"/>
      <c r="H121" s="21"/>
      <c r="I121" s="22" t="str">
        <f aca="false">IF(D121="","",G121-H121)</f>
        <v/>
      </c>
      <c r="J121" s="23" t="str">
        <f aca="false">IF(D121="","",Settings!$C$6-E121)</f>
        <v/>
      </c>
      <c r="K121" s="10" t="str">
        <f aca="false">IF(D121="","",IF(J121&lt;=30,"0-30 days",IF(J121&lt;=45,"31-45 days",IF(J121&lt;=60,"46-60 days",IF(J121&lt;=90,"61-90 days",IF(J121&lt;=180,"91-180 days","Over 180 days"))))))</f>
        <v/>
      </c>
      <c r="L121" s="24" t="str">
        <f aca="false">IF(OR(D121="",NOT(OR(B121="Micro",B121="Small"))),"",IF(F121="",E121,F121)+IF(C121="",Settings!$C$10,MIN(C121,Settings!$C$11)))</f>
        <v/>
      </c>
      <c r="M121" s="23" t="str">
        <f aca="false">IF(L121="","",MAX(0,Settings!$C$6-L121))</f>
        <v/>
      </c>
      <c r="N121" s="10" t="str">
        <f aca="false">IF(D121="","",IF(I121&lt;=0,"Paid",IF(NOT(OR(B121="Micro",B121="Small")),"Not covered by s.15",IF(M121&gt;0,"MSME overdue","MSME within due date"))))</f>
        <v/>
      </c>
      <c r="O121" s="22" t="str">
        <f aca="false">IF(N121&lt;&gt;"MSME overdue","",ROUND(I121*((1+Settings!$C$9*Settings!$C$8/12)^(M121/(365/12))-1),0))</f>
        <v/>
      </c>
      <c r="P121" s="10" t="str">
        <f aca="false">IF(OR(L121="",I121&lt;=0),"",IF(L121&lt;=Settings!$C$7,IF(Settings!$C$6&gt;=Settings!$C$7,"Unpaid past due at year end: review","Pay before year end to avoid disallowance"),""))</f>
        <v/>
      </c>
    </row>
    <row r="122" customFormat="false" ht="15" hidden="false" customHeight="false" outlineLevel="0" collapsed="false">
      <c r="A122" s="8"/>
      <c r="B122" s="8"/>
      <c r="C122" s="19"/>
      <c r="D122" s="8"/>
      <c r="E122" s="17"/>
      <c r="F122" s="17"/>
      <c r="G122" s="21"/>
      <c r="H122" s="21"/>
      <c r="I122" s="22" t="str">
        <f aca="false">IF(D122="","",G122-H122)</f>
        <v/>
      </c>
      <c r="J122" s="23" t="str">
        <f aca="false">IF(D122="","",Settings!$C$6-E122)</f>
        <v/>
      </c>
      <c r="K122" s="10" t="str">
        <f aca="false">IF(D122="","",IF(J122&lt;=30,"0-30 days",IF(J122&lt;=45,"31-45 days",IF(J122&lt;=60,"46-60 days",IF(J122&lt;=90,"61-90 days",IF(J122&lt;=180,"91-180 days","Over 180 days"))))))</f>
        <v/>
      </c>
      <c r="L122" s="24" t="str">
        <f aca="false">IF(OR(D122="",NOT(OR(B122="Micro",B122="Small"))),"",IF(F122="",E122,F122)+IF(C122="",Settings!$C$10,MIN(C122,Settings!$C$11)))</f>
        <v/>
      </c>
      <c r="M122" s="23" t="str">
        <f aca="false">IF(L122="","",MAX(0,Settings!$C$6-L122))</f>
        <v/>
      </c>
      <c r="N122" s="10" t="str">
        <f aca="false">IF(D122="","",IF(I122&lt;=0,"Paid",IF(NOT(OR(B122="Micro",B122="Small")),"Not covered by s.15",IF(M122&gt;0,"MSME overdue","MSME within due date"))))</f>
        <v/>
      </c>
      <c r="O122" s="22" t="str">
        <f aca="false">IF(N122&lt;&gt;"MSME overdue","",ROUND(I122*((1+Settings!$C$9*Settings!$C$8/12)^(M122/(365/12))-1),0))</f>
        <v/>
      </c>
      <c r="P122" s="10" t="str">
        <f aca="false">IF(OR(L122="",I122&lt;=0),"",IF(L122&lt;=Settings!$C$7,IF(Settings!$C$6&gt;=Settings!$C$7,"Unpaid past due at year end: review","Pay before year end to avoid disallowance"),""))</f>
        <v/>
      </c>
    </row>
    <row r="123" customFormat="false" ht="15" hidden="false" customHeight="false" outlineLevel="0" collapsed="false">
      <c r="A123" s="8"/>
      <c r="B123" s="8"/>
      <c r="C123" s="19"/>
      <c r="D123" s="8"/>
      <c r="E123" s="17"/>
      <c r="F123" s="17"/>
      <c r="G123" s="21"/>
      <c r="H123" s="21"/>
      <c r="I123" s="22" t="str">
        <f aca="false">IF(D123="","",G123-H123)</f>
        <v/>
      </c>
      <c r="J123" s="23" t="str">
        <f aca="false">IF(D123="","",Settings!$C$6-E123)</f>
        <v/>
      </c>
      <c r="K123" s="10" t="str">
        <f aca="false">IF(D123="","",IF(J123&lt;=30,"0-30 days",IF(J123&lt;=45,"31-45 days",IF(J123&lt;=60,"46-60 days",IF(J123&lt;=90,"61-90 days",IF(J123&lt;=180,"91-180 days","Over 180 days"))))))</f>
        <v/>
      </c>
      <c r="L123" s="24" t="str">
        <f aca="false">IF(OR(D123="",NOT(OR(B123="Micro",B123="Small"))),"",IF(F123="",E123,F123)+IF(C123="",Settings!$C$10,MIN(C123,Settings!$C$11)))</f>
        <v/>
      </c>
      <c r="M123" s="23" t="str">
        <f aca="false">IF(L123="","",MAX(0,Settings!$C$6-L123))</f>
        <v/>
      </c>
      <c r="N123" s="10" t="str">
        <f aca="false">IF(D123="","",IF(I123&lt;=0,"Paid",IF(NOT(OR(B123="Micro",B123="Small")),"Not covered by s.15",IF(M123&gt;0,"MSME overdue","MSME within due date"))))</f>
        <v/>
      </c>
      <c r="O123" s="22" t="str">
        <f aca="false">IF(N123&lt;&gt;"MSME overdue","",ROUND(I123*((1+Settings!$C$9*Settings!$C$8/12)^(M123/(365/12))-1),0))</f>
        <v/>
      </c>
      <c r="P123" s="10" t="str">
        <f aca="false">IF(OR(L123="",I123&lt;=0),"",IF(L123&lt;=Settings!$C$7,IF(Settings!$C$6&gt;=Settings!$C$7,"Unpaid past due at year end: review","Pay before year end to avoid disallowance"),""))</f>
        <v/>
      </c>
    </row>
    <row r="124" customFormat="false" ht="15" hidden="false" customHeight="false" outlineLevel="0" collapsed="false">
      <c r="A124" s="8"/>
      <c r="B124" s="8"/>
      <c r="C124" s="19"/>
      <c r="D124" s="8"/>
      <c r="E124" s="17"/>
      <c r="F124" s="17"/>
      <c r="G124" s="21"/>
      <c r="H124" s="21"/>
      <c r="I124" s="22" t="str">
        <f aca="false">IF(D124="","",G124-H124)</f>
        <v/>
      </c>
      <c r="J124" s="23" t="str">
        <f aca="false">IF(D124="","",Settings!$C$6-E124)</f>
        <v/>
      </c>
      <c r="K124" s="10" t="str">
        <f aca="false">IF(D124="","",IF(J124&lt;=30,"0-30 days",IF(J124&lt;=45,"31-45 days",IF(J124&lt;=60,"46-60 days",IF(J124&lt;=90,"61-90 days",IF(J124&lt;=180,"91-180 days","Over 180 days"))))))</f>
        <v/>
      </c>
      <c r="L124" s="24" t="str">
        <f aca="false">IF(OR(D124="",NOT(OR(B124="Micro",B124="Small"))),"",IF(F124="",E124,F124)+IF(C124="",Settings!$C$10,MIN(C124,Settings!$C$11)))</f>
        <v/>
      </c>
      <c r="M124" s="23" t="str">
        <f aca="false">IF(L124="","",MAX(0,Settings!$C$6-L124))</f>
        <v/>
      </c>
      <c r="N124" s="10" t="str">
        <f aca="false">IF(D124="","",IF(I124&lt;=0,"Paid",IF(NOT(OR(B124="Micro",B124="Small")),"Not covered by s.15",IF(M124&gt;0,"MSME overdue","MSME within due date"))))</f>
        <v/>
      </c>
      <c r="O124" s="22" t="str">
        <f aca="false">IF(N124&lt;&gt;"MSME overdue","",ROUND(I124*((1+Settings!$C$9*Settings!$C$8/12)^(M124/(365/12))-1),0))</f>
        <v/>
      </c>
      <c r="P124" s="10" t="str">
        <f aca="false">IF(OR(L124="",I124&lt;=0),"",IF(L124&lt;=Settings!$C$7,IF(Settings!$C$6&gt;=Settings!$C$7,"Unpaid past due at year end: review","Pay before year end to avoid disallowance"),""))</f>
        <v/>
      </c>
    </row>
    <row r="125" customFormat="false" ht="15" hidden="false" customHeight="false" outlineLevel="0" collapsed="false">
      <c r="A125" s="8"/>
      <c r="B125" s="8"/>
      <c r="C125" s="19"/>
      <c r="D125" s="8"/>
      <c r="E125" s="17"/>
      <c r="F125" s="17"/>
      <c r="G125" s="21"/>
      <c r="H125" s="21"/>
      <c r="I125" s="22" t="str">
        <f aca="false">IF(D125="","",G125-H125)</f>
        <v/>
      </c>
      <c r="J125" s="23" t="str">
        <f aca="false">IF(D125="","",Settings!$C$6-E125)</f>
        <v/>
      </c>
      <c r="K125" s="10" t="str">
        <f aca="false">IF(D125="","",IF(J125&lt;=30,"0-30 days",IF(J125&lt;=45,"31-45 days",IF(J125&lt;=60,"46-60 days",IF(J125&lt;=90,"61-90 days",IF(J125&lt;=180,"91-180 days","Over 180 days"))))))</f>
        <v/>
      </c>
      <c r="L125" s="24" t="str">
        <f aca="false">IF(OR(D125="",NOT(OR(B125="Micro",B125="Small"))),"",IF(F125="",E125,F125)+IF(C125="",Settings!$C$10,MIN(C125,Settings!$C$11)))</f>
        <v/>
      </c>
      <c r="M125" s="23" t="str">
        <f aca="false">IF(L125="","",MAX(0,Settings!$C$6-L125))</f>
        <v/>
      </c>
      <c r="N125" s="10" t="str">
        <f aca="false">IF(D125="","",IF(I125&lt;=0,"Paid",IF(NOT(OR(B125="Micro",B125="Small")),"Not covered by s.15",IF(M125&gt;0,"MSME overdue","MSME within due date"))))</f>
        <v/>
      </c>
      <c r="O125" s="22" t="str">
        <f aca="false">IF(N125&lt;&gt;"MSME overdue","",ROUND(I125*((1+Settings!$C$9*Settings!$C$8/12)^(M125/(365/12))-1),0))</f>
        <v/>
      </c>
      <c r="P125" s="10" t="str">
        <f aca="false">IF(OR(L125="",I125&lt;=0),"",IF(L125&lt;=Settings!$C$7,IF(Settings!$C$6&gt;=Settings!$C$7,"Unpaid past due at year end: review","Pay before year end to avoid disallowance"),""))</f>
        <v/>
      </c>
    </row>
    <row r="126" customFormat="false" ht="15" hidden="false" customHeight="false" outlineLevel="0" collapsed="false">
      <c r="A126" s="8"/>
      <c r="B126" s="8"/>
      <c r="C126" s="19"/>
      <c r="D126" s="8"/>
      <c r="E126" s="17"/>
      <c r="F126" s="17"/>
      <c r="G126" s="21"/>
      <c r="H126" s="21"/>
      <c r="I126" s="22" t="str">
        <f aca="false">IF(D126="","",G126-H126)</f>
        <v/>
      </c>
      <c r="J126" s="23" t="str">
        <f aca="false">IF(D126="","",Settings!$C$6-E126)</f>
        <v/>
      </c>
      <c r="K126" s="10" t="str">
        <f aca="false">IF(D126="","",IF(J126&lt;=30,"0-30 days",IF(J126&lt;=45,"31-45 days",IF(J126&lt;=60,"46-60 days",IF(J126&lt;=90,"61-90 days",IF(J126&lt;=180,"91-180 days","Over 180 days"))))))</f>
        <v/>
      </c>
      <c r="L126" s="24" t="str">
        <f aca="false">IF(OR(D126="",NOT(OR(B126="Micro",B126="Small"))),"",IF(F126="",E126,F126)+IF(C126="",Settings!$C$10,MIN(C126,Settings!$C$11)))</f>
        <v/>
      </c>
      <c r="M126" s="23" t="str">
        <f aca="false">IF(L126="","",MAX(0,Settings!$C$6-L126))</f>
        <v/>
      </c>
      <c r="N126" s="10" t="str">
        <f aca="false">IF(D126="","",IF(I126&lt;=0,"Paid",IF(NOT(OR(B126="Micro",B126="Small")),"Not covered by s.15",IF(M126&gt;0,"MSME overdue","MSME within due date"))))</f>
        <v/>
      </c>
      <c r="O126" s="22" t="str">
        <f aca="false">IF(N126&lt;&gt;"MSME overdue","",ROUND(I126*((1+Settings!$C$9*Settings!$C$8/12)^(M126/(365/12))-1),0))</f>
        <v/>
      </c>
      <c r="P126" s="10" t="str">
        <f aca="false">IF(OR(L126="",I126&lt;=0),"",IF(L126&lt;=Settings!$C$7,IF(Settings!$C$6&gt;=Settings!$C$7,"Unpaid past due at year end: review","Pay before year end to avoid disallowance"),""))</f>
        <v/>
      </c>
    </row>
    <row r="127" customFormat="false" ht="15" hidden="false" customHeight="false" outlineLevel="0" collapsed="false">
      <c r="A127" s="8"/>
      <c r="B127" s="8"/>
      <c r="C127" s="19"/>
      <c r="D127" s="8"/>
      <c r="E127" s="17"/>
      <c r="F127" s="17"/>
      <c r="G127" s="21"/>
      <c r="H127" s="21"/>
      <c r="I127" s="22" t="str">
        <f aca="false">IF(D127="","",G127-H127)</f>
        <v/>
      </c>
      <c r="J127" s="23" t="str">
        <f aca="false">IF(D127="","",Settings!$C$6-E127)</f>
        <v/>
      </c>
      <c r="K127" s="10" t="str">
        <f aca="false">IF(D127="","",IF(J127&lt;=30,"0-30 days",IF(J127&lt;=45,"31-45 days",IF(J127&lt;=60,"46-60 days",IF(J127&lt;=90,"61-90 days",IF(J127&lt;=180,"91-180 days","Over 180 days"))))))</f>
        <v/>
      </c>
      <c r="L127" s="24" t="str">
        <f aca="false">IF(OR(D127="",NOT(OR(B127="Micro",B127="Small"))),"",IF(F127="",E127,F127)+IF(C127="",Settings!$C$10,MIN(C127,Settings!$C$11)))</f>
        <v/>
      </c>
      <c r="M127" s="23" t="str">
        <f aca="false">IF(L127="","",MAX(0,Settings!$C$6-L127))</f>
        <v/>
      </c>
      <c r="N127" s="10" t="str">
        <f aca="false">IF(D127="","",IF(I127&lt;=0,"Paid",IF(NOT(OR(B127="Micro",B127="Small")),"Not covered by s.15",IF(M127&gt;0,"MSME overdue","MSME within due date"))))</f>
        <v/>
      </c>
      <c r="O127" s="22" t="str">
        <f aca="false">IF(N127&lt;&gt;"MSME overdue","",ROUND(I127*((1+Settings!$C$9*Settings!$C$8/12)^(M127/(365/12))-1),0))</f>
        <v/>
      </c>
      <c r="P127" s="10" t="str">
        <f aca="false">IF(OR(L127="",I127&lt;=0),"",IF(L127&lt;=Settings!$C$7,IF(Settings!$C$6&gt;=Settings!$C$7,"Unpaid past due at year end: review","Pay before year end to avoid disallowance"),""))</f>
        <v/>
      </c>
    </row>
    <row r="128" customFormat="false" ht="15" hidden="false" customHeight="false" outlineLevel="0" collapsed="false">
      <c r="A128" s="8"/>
      <c r="B128" s="8"/>
      <c r="C128" s="19"/>
      <c r="D128" s="8"/>
      <c r="E128" s="17"/>
      <c r="F128" s="17"/>
      <c r="G128" s="21"/>
      <c r="H128" s="21"/>
      <c r="I128" s="22" t="str">
        <f aca="false">IF(D128="","",G128-H128)</f>
        <v/>
      </c>
      <c r="J128" s="23" t="str">
        <f aca="false">IF(D128="","",Settings!$C$6-E128)</f>
        <v/>
      </c>
      <c r="K128" s="10" t="str">
        <f aca="false">IF(D128="","",IF(J128&lt;=30,"0-30 days",IF(J128&lt;=45,"31-45 days",IF(J128&lt;=60,"46-60 days",IF(J128&lt;=90,"61-90 days",IF(J128&lt;=180,"91-180 days","Over 180 days"))))))</f>
        <v/>
      </c>
      <c r="L128" s="24" t="str">
        <f aca="false">IF(OR(D128="",NOT(OR(B128="Micro",B128="Small"))),"",IF(F128="",E128,F128)+IF(C128="",Settings!$C$10,MIN(C128,Settings!$C$11)))</f>
        <v/>
      </c>
      <c r="M128" s="23" t="str">
        <f aca="false">IF(L128="","",MAX(0,Settings!$C$6-L128))</f>
        <v/>
      </c>
      <c r="N128" s="10" t="str">
        <f aca="false">IF(D128="","",IF(I128&lt;=0,"Paid",IF(NOT(OR(B128="Micro",B128="Small")),"Not covered by s.15",IF(M128&gt;0,"MSME overdue","MSME within due date"))))</f>
        <v/>
      </c>
      <c r="O128" s="22" t="str">
        <f aca="false">IF(N128&lt;&gt;"MSME overdue","",ROUND(I128*((1+Settings!$C$9*Settings!$C$8/12)^(M128/(365/12))-1),0))</f>
        <v/>
      </c>
      <c r="P128" s="10" t="str">
        <f aca="false">IF(OR(L128="",I128&lt;=0),"",IF(L128&lt;=Settings!$C$7,IF(Settings!$C$6&gt;=Settings!$C$7,"Unpaid past due at year end: review","Pay before year end to avoid disallowance"),""))</f>
        <v/>
      </c>
    </row>
    <row r="129" customFormat="false" ht="15" hidden="false" customHeight="false" outlineLevel="0" collapsed="false">
      <c r="A129" s="8"/>
      <c r="B129" s="8"/>
      <c r="C129" s="19"/>
      <c r="D129" s="8"/>
      <c r="E129" s="17"/>
      <c r="F129" s="17"/>
      <c r="G129" s="21"/>
      <c r="H129" s="21"/>
      <c r="I129" s="22" t="str">
        <f aca="false">IF(D129="","",G129-H129)</f>
        <v/>
      </c>
      <c r="J129" s="23" t="str">
        <f aca="false">IF(D129="","",Settings!$C$6-E129)</f>
        <v/>
      </c>
      <c r="K129" s="10" t="str">
        <f aca="false">IF(D129="","",IF(J129&lt;=30,"0-30 days",IF(J129&lt;=45,"31-45 days",IF(J129&lt;=60,"46-60 days",IF(J129&lt;=90,"61-90 days",IF(J129&lt;=180,"91-180 days","Over 180 days"))))))</f>
        <v/>
      </c>
      <c r="L129" s="24" t="str">
        <f aca="false">IF(OR(D129="",NOT(OR(B129="Micro",B129="Small"))),"",IF(F129="",E129,F129)+IF(C129="",Settings!$C$10,MIN(C129,Settings!$C$11)))</f>
        <v/>
      </c>
      <c r="M129" s="23" t="str">
        <f aca="false">IF(L129="","",MAX(0,Settings!$C$6-L129))</f>
        <v/>
      </c>
      <c r="N129" s="10" t="str">
        <f aca="false">IF(D129="","",IF(I129&lt;=0,"Paid",IF(NOT(OR(B129="Micro",B129="Small")),"Not covered by s.15",IF(M129&gt;0,"MSME overdue","MSME within due date"))))</f>
        <v/>
      </c>
      <c r="O129" s="22" t="str">
        <f aca="false">IF(N129&lt;&gt;"MSME overdue","",ROUND(I129*((1+Settings!$C$9*Settings!$C$8/12)^(M129/(365/12))-1),0))</f>
        <v/>
      </c>
      <c r="P129" s="10" t="str">
        <f aca="false">IF(OR(L129="",I129&lt;=0),"",IF(L129&lt;=Settings!$C$7,IF(Settings!$C$6&gt;=Settings!$C$7,"Unpaid past due at year end: review","Pay before year end to avoid disallowance"),""))</f>
        <v/>
      </c>
    </row>
    <row r="130" customFormat="false" ht="15" hidden="false" customHeight="false" outlineLevel="0" collapsed="false">
      <c r="A130" s="8"/>
      <c r="B130" s="8"/>
      <c r="C130" s="19"/>
      <c r="D130" s="8"/>
      <c r="E130" s="17"/>
      <c r="F130" s="17"/>
      <c r="G130" s="21"/>
      <c r="H130" s="21"/>
      <c r="I130" s="22" t="str">
        <f aca="false">IF(D130="","",G130-H130)</f>
        <v/>
      </c>
      <c r="J130" s="23" t="str">
        <f aca="false">IF(D130="","",Settings!$C$6-E130)</f>
        <v/>
      </c>
      <c r="K130" s="10" t="str">
        <f aca="false">IF(D130="","",IF(J130&lt;=30,"0-30 days",IF(J130&lt;=45,"31-45 days",IF(J130&lt;=60,"46-60 days",IF(J130&lt;=90,"61-90 days",IF(J130&lt;=180,"91-180 days","Over 180 days"))))))</f>
        <v/>
      </c>
      <c r="L130" s="24" t="str">
        <f aca="false">IF(OR(D130="",NOT(OR(B130="Micro",B130="Small"))),"",IF(F130="",E130,F130)+IF(C130="",Settings!$C$10,MIN(C130,Settings!$C$11)))</f>
        <v/>
      </c>
      <c r="M130" s="23" t="str">
        <f aca="false">IF(L130="","",MAX(0,Settings!$C$6-L130))</f>
        <v/>
      </c>
      <c r="N130" s="10" t="str">
        <f aca="false">IF(D130="","",IF(I130&lt;=0,"Paid",IF(NOT(OR(B130="Micro",B130="Small")),"Not covered by s.15",IF(M130&gt;0,"MSME overdue","MSME within due date"))))</f>
        <v/>
      </c>
      <c r="O130" s="22" t="str">
        <f aca="false">IF(N130&lt;&gt;"MSME overdue","",ROUND(I130*((1+Settings!$C$9*Settings!$C$8/12)^(M130/(365/12))-1),0))</f>
        <v/>
      </c>
      <c r="P130" s="10" t="str">
        <f aca="false">IF(OR(L130="",I130&lt;=0),"",IF(L130&lt;=Settings!$C$7,IF(Settings!$C$6&gt;=Settings!$C$7,"Unpaid past due at year end: review","Pay before year end to avoid disallowance"),""))</f>
        <v/>
      </c>
    </row>
    <row r="131" customFormat="false" ht="15" hidden="false" customHeight="false" outlineLevel="0" collapsed="false">
      <c r="A131" s="8"/>
      <c r="B131" s="8"/>
      <c r="C131" s="19"/>
      <c r="D131" s="8"/>
      <c r="E131" s="17"/>
      <c r="F131" s="17"/>
      <c r="G131" s="21"/>
      <c r="H131" s="21"/>
      <c r="I131" s="22" t="str">
        <f aca="false">IF(D131="","",G131-H131)</f>
        <v/>
      </c>
      <c r="J131" s="23" t="str">
        <f aca="false">IF(D131="","",Settings!$C$6-E131)</f>
        <v/>
      </c>
      <c r="K131" s="10" t="str">
        <f aca="false">IF(D131="","",IF(J131&lt;=30,"0-30 days",IF(J131&lt;=45,"31-45 days",IF(J131&lt;=60,"46-60 days",IF(J131&lt;=90,"61-90 days",IF(J131&lt;=180,"91-180 days","Over 180 days"))))))</f>
        <v/>
      </c>
      <c r="L131" s="24" t="str">
        <f aca="false">IF(OR(D131="",NOT(OR(B131="Micro",B131="Small"))),"",IF(F131="",E131,F131)+IF(C131="",Settings!$C$10,MIN(C131,Settings!$C$11)))</f>
        <v/>
      </c>
      <c r="M131" s="23" t="str">
        <f aca="false">IF(L131="","",MAX(0,Settings!$C$6-L131))</f>
        <v/>
      </c>
      <c r="N131" s="10" t="str">
        <f aca="false">IF(D131="","",IF(I131&lt;=0,"Paid",IF(NOT(OR(B131="Micro",B131="Small")),"Not covered by s.15",IF(M131&gt;0,"MSME overdue","MSME within due date"))))</f>
        <v/>
      </c>
      <c r="O131" s="22" t="str">
        <f aca="false">IF(N131&lt;&gt;"MSME overdue","",ROUND(I131*((1+Settings!$C$9*Settings!$C$8/12)^(M131/(365/12))-1),0))</f>
        <v/>
      </c>
      <c r="P131" s="10" t="str">
        <f aca="false">IF(OR(L131="",I131&lt;=0),"",IF(L131&lt;=Settings!$C$7,IF(Settings!$C$6&gt;=Settings!$C$7,"Unpaid past due at year end: review","Pay before year end to avoid disallowance"),""))</f>
        <v/>
      </c>
    </row>
    <row r="132" customFormat="false" ht="15" hidden="false" customHeight="false" outlineLevel="0" collapsed="false">
      <c r="A132" s="8"/>
      <c r="B132" s="8"/>
      <c r="C132" s="19"/>
      <c r="D132" s="8"/>
      <c r="E132" s="17"/>
      <c r="F132" s="17"/>
      <c r="G132" s="21"/>
      <c r="H132" s="21"/>
      <c r="I132" s="22" t="str">
        <f aca="false">IF(D132="","",G132-H132)</f>
        <v/>
      </c>
      <c r="J132" s="23" t="str">
        <f aca="false">IF(D132="","",Settings!$C$6-E132)</f>
        <v/>
      </c>
      <c r="K132" s="10" t="str">
        <f aca="false">IF(D132="","",IF(J132&lt;=30,"0-30 days",IF(J132&lt;=45,"31-45 days",IF(J132&lt;=60,"46-60 days",IF(J132&lt;=90,"61-90 days",IF(J132&lt;=180,"91-180 days","Over 180 days"))))))</f>
        <v/>
      </c>
      <c r="L132" s="24" t="str">
        <f aca="false">IF(OR(D132="",NOT(OR(B132="Micro",B132="Small"))),"",IF(F132="",E132,F132)+IF(C132="",Settings!$C$10,MIN(C132,Settings!$C$11)))</f>
        <v/>
      </c>
      <c r="M132" s="23" t="str">
        <f aca="false">IF(L132="","",MAX(0,Settings!$C$6-L132))</f>
        <v/>
      </c>
      <c r="N132" s="10" t="str">
        <f aca="false">IF(D132="","",IF(I132&lt;=0,"Paid",IF(NOT(OR(B132="Micro",B132="Small")),"Not covered by s.15",IF(M132&gt;0,"MSME overdue","MSME within due date"))))</f>
        <v/>
      </c>
      <c r="O132" s="22" t="str">
        <f aca="false">IF(N132&lt;&gt;"MSME overdue","",ROUND(I132*((1+Settings!$C$9*Settings!$C$8/12)^(M132/(365/12))-1),0))</f>
        <v/>
      </c>
      <c r="P132" s="10" t="str">
        <f aca="false">IF(OR(L132="",I132&lt;=0),"",IF(L132&lt;=Settings!$C$7,IF(Settings!$C$6&gt;=Settings!$C$7,"Unpaid past due at year end: review","Pay before year end to avoid disallowance"),""))</f>
        <v/>
      </c>
    </row>
    <row r="133" customFormat="false" ht="15" hidden="false" customHeight="false" outlineLevel="0" collapsed="false">
      <c r="A133" s="8"/>
      <c r="B133" s="8"/>
      <c r="C133" s="19"/>
      <c r="D133" s="8"/>
      <c r="E133" s="17"/>
      <c r="F133" s="17"/>
      <c r="G133" s="21"/>
      <c r="H133" s="21"/>
      <c r="I133" s="22" t="str">
        <f aca="false">IF(D133="","",G133-H133)</f>
        <v/>
      </c>
      <c r="J133" s="23" t="str">
        <f aca="false">IF(D133="","",Settings!$C$6-E133)</f>
        <v/>
      </c>
      <c r="K133" s="10" t="str">
        <f aca="false">IF(D133="","",IF(J133&lt;=30,"0-30 days",IF(J133&lt;=45,"31-45 days",IF(J133&lt;=60,"46-60 days",IF(J133&lt;=90,"61-90 days",IF(J133&lt;=180,"91-180 days","Over 180 days"))))))</f>
        <v/>
      </c>
      <c r="L133" s="24" t="str">
        <f aca="false">IF(OR(D133="",NOT(OR(B133="Micro",B133="Small"))),"",IF(F133="",E133,F133)+IF(C133="",Settings!$C$10,MIN(C133,Settings!$C$11)))</f>
        <v/>
      </c>
      <c r="M133" s="23" t="str">
        <f aca="false">IF(L133="","",MAX(0,Settings!$C$6-L133))</f>
        <v/>
      </c>
      <c r="N133" s="10" t="str">
        <f aca="false">IF(D133="","",IF(I133&lt;=0,"Paid",IF(NOT(OR(B133="Micro",B133="Small")),"Not covered by s.15",IF(M133&gt;0,"MSME overdue","MSME within due date"))))</f>
        <v/>
      </c>
      <c r="O133" s="22" t="str">
        <f aca="false">IF(N133&lt;&gt;"MSME overdue","",ROUND(I133*((1+Settings!$C$9*Settings!$C$8/12)^(M133/(365/12))-1),0))</f>
        <v/>
      </c>
      <c r="P133" s="10" t="str">
        <f aca="false">IF(OR(L133="",I133&lt;=0),"",IF(L133&lt;=Settings!$C$7,IF(Settings!$C$6&gt;=Settings!$C$7,"Unpaid past due at year end: review","Pay before year end to avoid disallowance"),""))</f>
        <v/>
      </c>
    </row>
    <row r="134" customFormat="false" ht="15" hidden="false" customHeight="false" outlineLevel="0" collapsed="false">
      <c r="A134" s="8"/>
      <c r="B134" s="8"/>
      <c r="C134" s="19"/>
      <c r="D134" s="8"/>
      <c r="E134" s="17"/>
      <c r="F134" s="17"/>
      <c r="G134" s="21"/>
      <c r="H134" s="21"/>
      <c r="I134" s="22" t="str">
        <f aca="false">IF(D134="","",G134-H134)</f>
        <v/>
      </c>
      <c r="J134" s="23" t="str">
        <f aca="false">IF(D134="","",Settings!$C$6-E134)</f>
        <v/>
      </c>
      <c r="K134" s="10" t="str">
        <f aca="false">IF(D134="","",IF(J134&lt;=30,"0-30 days",IF(J134&lt;=45,"31-45 days",IF(J134&lt;=60,"46-60 days",IF(J134&lt;=90,"61-90 days",IF(J134&lt;=180,"91-180 days","Over 180 days"))))))</f>
        <v/>
      </c>
      <c r="L134" s="24" t="str">
        <f aca="false">IF(OR(D134="",NOT(OR(B134="Micro",B134="Small"))),"",IF(F134="",E134,F134)+IF(C134="",Settings!$C$10,MIN(C134,Settings!$C$11)))</f>
        <v/>
      </c>
      <c r="M134" s="23" t="str">
        <f aca="false">IF(L134="","",MAX(0,Settings!$C$6-L134))</f>
        <v/>
      </c>
      <c r="N134" s="10" t="str">
        <f aca="false">IF(D134="","",IF(I134&lt;=0,"Paid",IF(NOT(OR(B134="Micro",B134="Small")),"Not covered by s.15",IF(M134&gt;0,"MSME overdue","MSME within due date"))))</f>
        <v/>
      </c>
      <c r="O134" s="22" t="str">
        <f aca="false">IF(N134&lt;&gt;"MSME overdue","",ROUND(I134*((1+Settings!$C$9*Settings!$C$8/12)^(M134/(365/12))-1),0))</f>
        <v/>
      </c>
      <c r="P134" s="10" t="str">
        <f aca="false">IF(OR(L134="",I134&lt;=0),"",IF(L134&lt;=Settings!$C$7,IF(Settings!$C$6&gt;=Settings!$C$7,"Unpaid past due at year end: review","Pay before year end to avoid disallowance"),""))</f>
        <v/>
      </c>
    </row>
    <row r="135" customFormat="false" ht="15" hidden="false" customHeight="false" outlineLevel="0" collapsed="false">
      <c r="A135" s="8"/>
      <c r="B135" s="8"/>
      <c r="C135" s="19"/>
      <c r="D135" s="8"/>
      <c r="E135" s="17"/>
      <c r="F135" s="17"/>
      <c r="G135" s="21"/>
      <c r="H135" s="21"/>
      <c r="I135" s="22" t="str">
        <f aca="false">IF(D135="","",G135-H135)</f>
        <v/>
      </c>
      <c r="J135" s="23" t="str">
        <f aca="false">IF(D135="","",Settings!$C$6-E135)</f>
        <v/>
      </c>
      <c r="K135" s="10" t="str">
        <f aca="false">IF(D135="","",IF(J135&lt;=30,"0-30 days",IF(J135&lt;=45,"31-45 days",IF(J135&lt;=60,"46-60 days",IF(J135&lt;=90,"61-90 days",IF(J135&lt;=180,"91-180 days","Over 180 days"))))))</f>
        <v/>
      </c>
      <c r="L135" s="24" t="str">
        <f aca="false">IF(OR(D135="",NOT(OR(B135="Micro",B135="Small"))),"",IF(F135="",E135,F135)+IF(C135="",Settings!$C$10,MIN(C135,Settings!$C$11)))</f>
        <v/>
      </c>
      <c r="M135" s="23" t="str">
        <f aca="false">IF(L135="","",MAX(0,Settings!$C$6-L135))</f>
        <v/>
      </c>
      <c r="N135" s="10" t="str">
        <f aca="false">IF(D135="","",IF(I135&lt;=0,"Paid",IF(NOT(OR(B135="Micro",B135="Small")),"Not covered by s.15",IF(M135&gt;0,"MSME overdue","MSME within due date"))))</f>
        <v/>
      </c>
      <c r="O135" s="22" t="str">
        <f aca="false">IF(N135&lt;&gt;"MSME overdue","",ROUND(I135*((1+Settings!$C$9*Settings!$C$8/12)^(M135/(365/12))-1),0))</f>
        <v/>
      </c>
      <c r="P135" s="10" t="str">
        <f aca="false">IF(OR(L135="",I135&lt;=0),"",IF(L135&lt;=Settings!$C$7,IF(Settings!$C$6&gt;=Settings!$C$7,"Unpaid past due at year end: review","Pay before year end to avoid disallowance"),""))</f>
        <v/>
      </c>
    </row>
    <row r="136" customFormat="false" ht="15" hidden="false" customHeight="false" outlineLevel="0" collapsed="false">
      <c r="A136" s="8"/>
      <c r="B136" s="8"/>
      <c r="C136" s="19"/>
      <c r="D136" s="8"/>
      <c r="E136" s="17"/>
      <c r="F136" s="17"/>
      <c r="G136" s="21"/>
      <c r="H136" s="21"/>
      <c r="I136" s="22" t="str">
        <f aca="false">IF(D136="","",G136-H136)</f>
        <v/>
      </c>
      <c r="J136" s="23" t="str">
        <f aca="false">IF(D136="","",Settings!$C$6-E136)</f>
        <v/>
      </c>
      <c r="K136" s="10" t="str">
        <f aca="false">IF(D136="","",IF(J136&lt;=30,"0-30 days",IF(J136&lt;=45,"31-45 days",IF(J136&lt;=60,"46-60 days",IF(J136&lt;=90,"61-90 days",IF(J136&lt;=180,"91-180 days","Over 180 days"))))))</f>
        <v/>
      </c>
      <c r="L136" s="24" t="str">
        <f aca="false">IF(OR(D136="",NOT(OR(B136="Micro",B136="Small"))),"",IF(F136="",E136,F136)+IF(C136="",Settings!$C$10,MIN(C136,Settings!$C$11)))</f>
        <v/>
      </c>
      <c r="M136" s="23" t="str">
        <f aca="false">IF(L136="","",MAX(0,Settings!$C$6-L136))</f>
        <v/>
      </c>
      <c r="N136" s="10" t="str">
        <f aca="false">IF(D136="","",IF(I136&lt;=0,"Paid",IF(NOT(OR(B136="Micro",B136="Small")),"Not covered by s.15",IF(M136&gt;0,"MSME overdue","MSME within due date"))))</f>
        <v/>
      </c>
      <c r="O136" s="22" t="str">
        <f aca="false">IF(N136&lt;&gt;"MSME overdue","",ROUND(I136*((1+Settings!$C$9*Settings!$C$8/12)^(M136/(365/12))-1),0))</f>
        <v/>
      </c>
      <c r="P136" s="10" t="str">
        <f aca="false">IF(OR(L136="",I136&lt;=0),"",IF(L136&lt;=Settings!$C$7,IF(Settings!$C$6&gt;=Settings!$C$7,"Unpaid past due at year end: review","Pay before year end to avoid disallowance"),""))</f>
        <v/>
      </c>
    </row>
    <row r="137" customFormat="false" ht="15" hidden="false" customHeight="false" outlineLevel="0" collapsed="false">
      <c r="A137" s="8"/>
      <c r="B137" s="8"/>
      <c r="C137" s="19"/>
      <c r="D137" s="8"/>
      <c r="E137" s="17"/>
      <c r="F137" s="17"/>
      <c r="G137" s="21"/>
      <c r="H137" s="21"/>
      <c r="I137" s="22" t="str">
        <f aca="false">IF(D137="","",G137-H137)</f>
        <v/>
      </c>
      <c r="J137" s="23" t="str">
        <f aca="false">IF(D137="","",Settings!$C$6-E137)</f>
        <v/>
      </c>
      <c r="K137" s="10" t="str">
        <f aca="false">IF(D137="","",IF(J137&lt;=30,"0-30 days",IF(J137&lt;=45,"31-45 days",IF(J137&lt;=60,"46-60 days",IF(J137&lt;=90,"61-90 days",IF(J137&lt;=180,"91-180 days","Over 180 days"))))))</f>
        <v/>
      </c>
      <c r="L137" s="24" t="str">
        <f aca="false">IF(OR(D137="",NOT(OR(B137="Micro",B137="Small"))),"",IF(F137="",E137,F137)+IF(C137="",Settings!$C$10,MIN(C137,Settings!$C$11)))</f>
        <v/>
      </c>
      <c r="M137" s="23" t="str">
        <f aca="false">IF(L137="","",MAX(0,Settings!$C$6-L137))</f>
        <v/>
      </c>
      <c r="N137" s="10" t="str">
        <f aca="false">IF(D137="","",IF(I137&lt;=0,"Paid",IF(NOT(OR(B137="Micro",B137="Small")),"Not covered by s.15",IF(M137&gt;0,"MSME overdue","MSME within due date"))))</f>
        <v/>
      </c>
      <c r="O137" s="22" t="str">
        <f aca="false">IF(N137&lt;&gt;"MSME overdue","",ROUND(I137*((1+Settings!$C$9*Settings!$C$8/12)^(M137/(365/12))-1),0))</f>
        <v/>
      </c>
      <c r="P137" s="10" t="str">
        <f aca="false">IF(OR(L137="",I137&lt;=0),"",IF(L137&lt;=Settings!$C$7,IF(Settings!$C$6&gt;=Settings!$C$7,"Unpaid past due at year end: review","Pay before year end to avoid disallowance"),""))</f>
        <v/>
      </c>
    </row>
    <row r="138" customFormat="false" ht="15" hidden="false" customHeight="false" outlineLevel="0" collapsed="false">
      <c r="A138" s="8"/>
      <c r="B138" s="8"/>
      <c r="C138" s="19"/>
      <c r="D138" s="8"/>
      <c r="E138" s="17"/>
      <c r="F138" s="17"/>
      <c r="G138" s="21"/>
      <c r="H138" s="21"/>
      <c r="I138" s="22" t="str">
        <f aca="false">IF(D138="","",G138-H138)</f>
        <v/>
      </c>
      <c r="J138" s="23" t="str">
        <f aca="false">IF(D138="","",Settings!$C$6-E138)</f>
        <v/>
      </c>
      <c r="K138" s="10" t="str">
        <f aca="false">IF(D138="","",IF(J138&lt;=30,"0-30 days",IF(J138&lt;=45,"31-45 days",IF(J138&lt;=60,"46-60 days",IF(J138&lt;=90,"61-90 days",IF(J138&lt;=180,"91-180 days","Over 180 days"))))))</f>
        <v/>
      </c>
      <c r="L138" s="24" t="str">
        <f aca="false">IF(OR(D138="",NOT(OR(B138="Micro",B138="Small"))),"",IF(F138="",E138,F138)+IF(C138="",Settings!$C$10,MIN(C138,Settings!$C$11)))</f>
        <v/>
      </c>
      <c r="M138" s="23" t="str">
        <f aca="false">IF(L138="","",MAX(0,Settings!$C$6-L138))</f>
        <v/>
      </c>
      <c r="N138" s="10" t="str">
        <f aca="false">IF(D138="","",IF(I138&lt;=0,"Paid",IF(NOT(OR(B138="Micro",B138="Small")),"Not covered by s.15",IF(M138&gt;0,"MSME overdue","MSME within due date"))))</f>
        <v/>
      </c>
      <c r="O138" s="22" t="str">
        <f aca="false">IF(N138&lt;&gt;"MSME overdue","",ROUND(I138*((1+Settings!$C$9*Settings!$C$8/12)^(M138/(365/12))-1),0))</f>
        <v/>
      </c>
      <c r="P138" s="10" t="str">
        <f aca="false">IF(OR(L138="",I138&lt;=0),"",IF(L138&lt;=Settings!$C$7,IF(Settings!$C$6&gt;=Settings!$C$7,"Unpaid past due at year end: review","Pay before year end to avoid disallowance"),""))</f>
        <v/>
      </c>
    </row>
    <row r="139" customFormat="false" ht="15" hidden="false" customHeight="false" outlineLevel="0" collapsed="false">
      <c r="A139" s="8"/>
      <c r="B139" s="8"/>
      <c r="C139" s="19"/>
      <c r="D139" s="8"/>
      <c r="E139" s="17"/>
      <c r="F139" s="17"/>
      <c r="G139" s="21"/>
      <c r="H139" s="21"/>
      <c r="I139" s="22" t="str">
        <f aca="false">IF(D139="","",G139-H139)</f>
        <v/>
      </c>
      <c r="J139" s="23" t="str">
        <f aca="false">IF(D139="","",Settings!$C$6-E139)</f>
        <v/>
      </c>
      <c r="K139" s="10" t="str">
        <f aca="false">IF(D139="","",IF(J139&lt;=30,"0-30 days",IF(J139&lt;=45,"31-45 days",IF(J139&lt;=60,"46-60 days",IF(J139&lt;=90,"61-90 days",IF(J139&lt;=180,"91-180 days","Over 180 days"))))))</f>
        <v/>
      </c>
      <c r="L139" s="24" t="str">
        <f aca="false">IF(OR(D139="",NOT(OR(B139="Micro",B139="Small"))),"",IF(F139="",E139,F139)+IF(C139="",Settings!$C$10,MIN(C139,Settings!$C$11)))</f>
        <v/>
      </c>
      <c r="M139" s="23" t="str">
        <f aca="false">IF(L139="","",MAX(0,Settings!$C$6-L139))</f>
        <v/>
      </c>
      <c r="N139" s="10" t="str">
        <f aca="false">IF(D139="","",IF(I139&lt;=0,"Paid",IF(NOT(OR(B139="Micro",B139="Small")),"Not covered by s.15",IF(M139&gt;0,"MSME overdue","MSME within due date"))))</f>
        <v/>
      </c>
      <c r="O139" s="22" t="str">
        <f aca="false">IF(N139&lt;&gt;"MSME overdue","",ROUND(I139*((1+Settings!$C$9*Settings!$C$8/12)^(M139/(365/12))-1),0))</f>
        <v/>
      </c>
      <c r="P139" s="10" t="str">
        <f aca="false">IF(OR(L139="",I139&lt;=0),"",IF(L139&lt;=Settings!$C$7,IF(Settings!$C$6&gt;=Settings!$C$7,"Unpaid past due at year end: review","Pay before year end to avoid disallowance"),""))</f>
        <v/>
      </c>
    </row>
    <row r="140" customFormat="false" ht="15" hidden="false" customHeight="false" outlineLevel="0" collapsed="false">
      <c r="A140" s="8"/>
      <c r="B140" s="8"/>
      <c r="C140" s="19"/>
      <c r="D140" s="8"/>
      <c r="E140" s="17"/>
      <c r="F140" s="17"/>
      <c r="G140" s="21"/>
      <c r="H140" s="21"/>
      <c r="I140" s="22" t="str">
        <f aca="false">IF(D140="","",G140-H140)</f>
        <v/>
      </c>
      <c r="J140" s="23" t="str">
        <f aca="false">IF(D140="","",Settings!$C$6-E140)</f>
        <v/>
      </c>
      <c r="K140" s="10" t="str">
        <f aca="false">IF(D140="","",IF(J140&lt;=30,"0-30 days",IF(J140&lt;=45,"31-45 days",IF(J140&lt;=60,"46-60 days",IF(J140&lt;=90,"61-90 days",IF(J140&lt;=180,"91-180 days","Over 180 days"))))))</f>
        <v/>
      </c>
      <c r="L140" s="24" t="str">
        <f aca="false">IF(OR(D140="",NOT(OR(B140="Micro",B140="Small"))),"",IF(F140="",E140,F140)+IF(C140="",Settings!$C$10,MIN(C140,Settings!$C$11)))</f>
        <v/>
      </c>
      <c r="M140" s="23" t="str">
        <f aca="false">IF(L140="","",MAX(0,Settings!$C$6-L140))</f>
        <v/>
      </c>
      <c r="N140" s="10" t="str">
        <f aca="false">IF(D140="","",IF(I140&lt;=0,"Paid",IF(NOT(OR(B140="Micro",B140="Small")),"Not covered by s.15",IF(M140&gt;0,"MSME overdue","MSME within due date"))))</f>
        <v/>
      </c>
      <c r="O140" s="22" t="str">
        <f aca="false">IF(N140&lt;&gt;"MSME overdue","",ROUND(I140*((1+Settings!$C$9*Settings!$C$8/12)^(M140/(365/12))-1),0))</f>
        <v/>
      </c>
      <c r="P140" s="10" t="str">
        <f aca="false">IF(OR(L140="",I140&lt;=0),"",IF(L140&lt;=Settings!$C$7,IF(Settings!$C$6&gt;=Settings!$C$7,"Unpaid past due at year end: review","Pay before year end to avoid disallowance"),""))</f>
        <v/>
      </c>
    </row>
    <row r="141" customFormat="false" ht="15" hidden="false" customHeight="false" outlineLevel="0" collapsed="false">
      <c r="A141" s="8"/>
      <c r="B141" s="8"/>
      <c r="C141" s="19"/>
      <c r="D141" s="8"/>
      <c r="E141" s="17"/>
      <c r="F141" s="17"/>
      <c r="G141" s="21"/>
      <c r="H141" s="21"/>
      <c r="I141" s="22" t="str">
        <f aca="false">IF(D141="","",G141-H141)</f>
        <v/>
      </c>
      <c r="J141" s="23" t="str">
        <f aca="false">IF(D141="","",Settings!$C$6-E141)</f>
        <v/>
      </c>
      <c r="K141" s="10" t="str">
        <f aca="false">IF(D141="","",IF(J141&lt;=30,"0-30 days",IF(J141&lt;=45,"31-45 days",IF(J141&lt;=60,"46-60 days",IF(J141&lt;=90,"61-90 days",IF(J141&lt;=180,"91-180 days","Over 180 days"))))))</f>
        <v/>
      </c>
      <c r="L141" s="24" t="str">
        <f aca="false">IF(OR(D141="",NOT(OR(B141="Micro",B141="Small"))),"",IF(F141="",E141,F141)+IF(C141="",Settings!$C$10,MIN(C141,Settings!$C$11)))</f>
        <v/>
      </c>
      <c r="M141" s="23" t="str">
        <f aca="false">IF(L141="","",MAX(0,Settings!$C$6-L141))</f>
        <v/>
      </c>
      <c r="N141" s="10" t="str">
        <f aca="false">IF(D141="","",IF(I141&lt;=0,"Paid",IF(NOT(OR(B141="Micro",B141="Small")),"Not covered by s.15",IF(M141&gt;0,"MSME overdue","MSME within due date"))))</f>
        <v/>
      </c>
      <c r="O141" s="22" t="str">
        <f aca="false">IF(N141&lt;&gt;"MSME overdue","",ROUND(I141*((1+Settings!$C$9*Settings!$C$8/12)^(M141/(365/12))-1),0))</f>
        <v/>
      </c>
      <c r="P141" s="10" t="str">
        <f aca="false">IF(OR(L141="",I141&lt;=0),"",IF(L141&lt;=Settings!$C$7,IF(Settings!$C$6&gt;=Settings!$C$7,"Unpaid past due at year end: review","Pay before year end to avoid disallowance"),""))</f>
        <v/>
      </c>
    </row>
    <row r="142" customFormat="false" ht="15" hidden="false" customHeight="false" outlineLevel="0" collapsed="false">
      <c r="A142" s="8"/>
      <c r="B142" s="8"/>
      <c r="C142" s="19"/>
      <c r="D142" s="8"/>
      <c r="E142" s="17"/>
      <c r="F142" s="17"/>
      <c r="G142" s="21"/>
      <c r="H142" s="21"/>
      <c r="I142" s="22" t="str">
        <f aca="false">IF(D142="","",G142-H142)</f>
        <v/>
      </c>
      <c r="J142" s="23" t="str">
        <f aca="false">IF(D142="","",Settings!$C$6-E142)</f>
        <v/>
      </c>
      <c r="K142" s="10" t="str">
        <f aca="false">IF(D142="","",IF(J142&lt;=30,"0-30 days",IF(J142&lt;=45,"31-45 days",IF(J142&lt;=60,"46-60 days",IF(J142&lt;=90,"61-90 days",IF(J142&lt;=180,"91-180 days","Over 180 days"))))))</f>
        <v/>
      </c>
      <c r="L142" s="24" t="str">
        <f aca="false">IF(OR(D142="",NOT(OR(B142="Micro",B142="Small"))),"",IF(F142="",E142,F142)+IF(C142="",Settings!$C$10,MIN(C142,Settings!$C$11)))</f>
        <v/>
      </c>
      <c r="M142" s="23" t="str">
        <f aca="false">IF(L142="","",MAX(0,Settings!$C$6-L142))</f>
        <v/>
      </c>
      <c r="N142" s="10" t="str">
        <f aca="false">IF(D142="","",IF(I142&lt;=0,"Paid",IF(NOT(OR(B142="Micro",B142="Small")),"Not covered by s.15",IF(M142&gt;0,"MSME overdue","MSME within due date"))))</f>
        <v/>
      </c>
      <c r="O142" s="22" t="str">
        <f aca="false">IF(N142&lt;&gt;"MSME overdue","",ROUND(I142*((1+Settings!$C$9*Settings!$C$8/12)^(M142/(365/12))-1),0))</f>
        <v/>
      </c>
      <c r="P142" s="10" t="str">
        <f aca="false">IF(OR(L142="",I142&lt;=0),"",IF(L142&lt;=Settings!$C$7,IF(Settings!$C$6&gt;=Settings!$C$7,"Unpaid past due at year end: review","Pay before year end to avoid disallowance"),""))</f>
        <v/>
      </c>
    </row>
    <row r="143" customFormat="false" ht="15" hidden="false" customHeight="false" outlineLevel="0" collapsed="false">
      <c r="A143" s="8"/>
      <c r="B143" s="8"/>
      <c r="C143" s="19"/>
      <c r="D143" s="8"/>
      <c r="E143" s="17"/>
      <c r="F143" s="17"/>
      <c r="G143" s="21"/>
      <c r="H143" s="21"/>
      <c r="I143" s="22" t="str">
        <f aca="false">IF(D143="","",G143-H143)</f>
        <v/>
      </c>
      <c r="J143" s="23" t="str">
        <f aca="false">IF(D143="","",Settings!$C$6-E143)</f>
        <v/>
      </c>
      <c r="K143" s="10" t="str">
        <f aca="false">IF(D143="","",IF(J143&lt;=30,"0-30 days",IF(J143&lt;=45,"31-45 days",IF(J143&lt;=60,"46-60 days",IF(J143&lt;=90,"61-90 days",IF(J143&lt;=180,"91-180 days","Over 180 days"))))))</f>
        <v/>
      </c>
      <c r="L143" s="24" t="str">
        <f aca="false">IF(OR(D143="",NOT(OR(B143="Micro",B143="Small"))),"",IF(F143="",E143,F143)+IF(C143="",Settings!$C$10,MIN(C143,Settings!$C$11)))</f>
        <v/>
      </c>
      <c r="M143" s="23" t="str">
        <f aca="false">IF(L143="","",MAX(0,Settings!$C$6-L143))</f>
        <v/>
      </c>
      <c r="N143" s="10" t="str">
        <f aca="false">IF(D143="","",IF(I143&lt;=0,"Paid",IF(NOT(OR(B143="Micro",B143="Small")),"Not covered by s.15",IF(M143&gt;0,"MSME overdue","MSME within due date"))))</f>
        <v/>
      </c>
      <c r="O143" s="22" t="str">
        <f aca="false">IF(N143&lt;&gt;"MSME overdue","",ROUND(I143*((1+Settings!$C$9*Settings!$C$8/12)^(M143/(365/12))-1),0))</f>
        <v/>
      </c>
      <c r="P143" s="10" t="str">
        <f aca="false">IF(OR(L143="",I143&lt;=0),"",IF(L143&lt;=Settings!$C$7,IF(Settings!$C$6&gt;=Settings!$C$7,"Unpaid past due at year end: review","Pay before year end to avoid disallowance"),""))</f>
        <v/>
      </c>
    </row>
    <row r="144" customFormat="false" ht="15" hidden="false" customHeight="false" outlineLevel="0" collapsed="false">
      <c r="A144" s="8"/>
      <c r="B144" s="8"/>
      <c r="C144" s="19"/>
      <c r="D144" s="8"/>
      <c r="E144" s="17"/>
      <c r="F144" s="17"/>
      <c r="G144" s="21"/>
      <c r="H144" s="21"/>
      <c r="I144" s="22" t="str">
        <f aca="false">IF(D144="","",G144-H144)</f>
        <v/>
      </c>
      <c r="J144" s="23" t="str">
        <f aca="false">IF(D144="","",Settings!$C$6-E144)</f>
        <v/>
      </c>
      <c r="K144" s="10" t="str">
        <f aca="false">IF(D144="","",IF(J144&lt;=30,"0-30 days",IF(J144&lt;=45,"31-45 days",IF(J144&lt;=60,"46-60 days",IF(J144&lt;=90,"61-90 days",IF(J144&lt;=180,"91-180 days","Over 180 days"))))))</f>
        <v/>
      </c>
      <c r="L144" s="24" t="str">
        <f aca="false">IF(OR(D144="",NOT(OR(B144="Micro",B144="Small"))),"",IF(F144="",E144,F144)+IF(C144="",Settings!$C$10,MIN(C144,Settings!$C$11)))</f>
        <v/>
      </c>
      <c r="M144" s="23" t="str">
        <f aca="false">IF(L144="","",MAX(0,Settings!$C$6-L144))</f>
        <v/>
      </c>
      <c r="N144" s="10" t="str">
        <f aca="false">IF(D144="","",IF(I144&lt;=0,"Paid",IF(NOT(OR(B144="Micro",B144="Small")),"Not covered by s.15",IF(M144&gt;0,"MSME overdue","MSME within due date"))))</f>
        <v/>
      </c>
      <c r="O144" s="22" t="str">
        <f aca="false">IF(N144&lt;&gt;"MSME overdue","",ROUND(I144*((1+Settings!$C$9*Settings!$C$8/12)^(M144/(365/12))-1),0))</f>
        <v/>
      </c>
      <c r="P144" s="10" t="str">
        <f aca="false">IF(OR(L144="",I144&lt;=0),"",IF(L144&lt;=Settings!$C$7,IF(Settings!$C$6&gt;=Settings!$C$7,"Unpaid past due at year end: review","Pay before year end to avoid disallowance"),""))</f>
        <v/>
      </c>
    </row>
    <row r="145" customFormat="false" ht="15" hidden="false" customHeight="false" outlineLevel="0" collapsed="false">
      <c r="A145" s="8"/>
      <c r="B145" s="8"/>
      <c r="C145" s="19"/>
      <c r="D145" s="8"/>
      <c r="E145" s="17"/>
      <c r="F145" s="17"/>
      <c r="G145" s="21"/>
      <c r="H145" s="21"/>
      <c r="I145" s="22" t="str">
        <f aca="false">IF(D145="","",G145-H145)</f>
        <v/>
      </c>
      <c r="J145" s="23" t="str">
        <f aca="false">IF(D145="","",Settings!$C$6-E145)</f>
        <v/>
      </c>
      <c r="K145" s="10" t="str">
        <f aca="false">IF(D145="","",IF(J145&lt;=30,"0-30 days",IF(J145&lt;=45,"31-45 days",IF(J145&lt;=60,"46-60 days",IF(J145&lt;=90,"61-90 days",IF(J145&lt;=180,"91-180 days","Over 180 days"))))))</f>
        <v/>
      </c>
      <c r="L145" s="24" t="str">
        <f aca="false">IF(OR(D145="",NOT(OR(B145="Micro",B145="Small"))),"",IF(F145="",E145,F145)+IF(C145="",Settings!$C$10,MIN(C145,Settings!$C$11)))</f>
        <v/>
      </c>
      <c r="M145" s="23" t="str">
        <f aca="false">IF(L145="","",MAX(0,Settings!$C$6-L145))</f>
        <v/>
      </c>
      <c r="N145" s="10" t="str">
        <f aca="false">IF(D145="","",IF(I145&lt;=0,"Paid",IF(NOT(OR(B145="Micro",B145="Small")),"Not covered by s.15",IF(M145&gt;0,"MSME overdue","MSME within due date"))))</f>
        <v/>
      </c>
      <c r="O145" s="22" t="str">
        <f aca="false">IF(N145&lt;&gt;"MSME overdue","",ROUND(I145*((1+Settings!$C$9*Settings!$C$8/12)^(M145/(365/12))-1),0))</f>
        <v/>
      </c>
      <c r="P145" s="10" t="str">
        <f aca="false">IF(OR(L145="",I145&lt;=0),"",IF(L145&lt;=Settings!$C$7,IF(Settings!$C$6&gt;=Settings!$C$7,"Unpaid past due at year end: review","Pay before year end to avoid disallowance"),""))</f>
        <v/>
      </c>
    </row>
    <row r="146" customFormat="false" ht="15" hidden="false" customHeight="false" outlineLevel="0" collapsed="false">
      <c r="A146" s="8"/>
      <c r="B146" s="8"/>
      <c r="C146" s="19"/>
      <c r="D146" s="8"/>
      <c r="E146" s="17"/>
      <c r="F146" s="17"/>
      <c r="G146" s="21"/>
      <c r="H146" s="21"/>
      <c r="I146" s="22" t="str">
        <f aca="false">IF(D146="","",G146-H146)</f>
        <v/>
      </c>
      <c r="J146" s="23" t="str">
        <f aca="false">IF(D146="","",Settings!$C$6-E146)</f>
        <v/>
      </c>
      <c r="K146" s="10" t="str">
        <f aca="false">IF(D146="","",IF(J146&lt;=30,"0-30 days",IF(J146&lt;=45,"31-45 days",IF(J146&lt;=60,"46-60 days",IF(J146&lt;=90,"61-90 days",IF(J146&lt;=180,"91-180 days","Over 180 days"))))))</f>
        <v/>
      </c>
      <c r="L146" s="24" t="str">
        <f aca="false">IF(OR(D146="",NOT(OR(B146="Micro",B146="Small"))),"",IF(F146="",E146,F146)+IF(C146="",Settings!$C$10,MIN(C146,Settings!$C$11)))</f>
        <v/>
      </c>
      <c r="M146" s="23" t="str">
        <f aca="false">IF(L146="","",MAX(0,Settings!$C$6-L146))</f>
        <v/>
      </c>
      <c r="N146" s="10" t="str">
        <f aca="false">IF(D146="","",IF(I146&lt;=0,"Paid",IF(NOT(OR(B146="Micro",B146="Small")),"Not covered by s.15",IF(M146&gt;0,"MSME overdue","MSME within due date"))))</f>
        <v/>
      </c>
      <c r="O146" s="22" t="str">
        <f aca="false">IF(N146&lt;&gt;"MSME overdue","",ROUND(I146*((1+Settings!$C$9*Settings!$C$8/12)^(M146/(365/12))-1),0))</f>
        <v/>
      </c>
      <c r="P146" s="10" t="str">
        <f aca="false">IF(OR(L146="",I146&lt;=0),"",IF(L146&lt;=Settings!$C$7,IF(Settings!$C$6&gt;=Settings!$C$7,"Unpaid past due at year end: review","Pay before year end to avoid disallowance"),""))</f>
        <v/>
      </c>
    </row>
    <row r="147" customFormat="false" ht="15" hidden="false" customHeight="false" outlineLevel="0" collapsed="false">
      <c r="A147" s="8"/>
      <c r="B147" s="8"/>
      <c r="C147" s="19"/>
      <c r="D147" s="8"/>
      <c r="E147" s="17"/>
      <c r="F147" s="17"/>
      <c r="G147" s="21"/>
      <c r="H147" s="21"/>
      <c r="I147" s="22" t="str">
        <f aca="false">IF(D147="","",G147-H147)</f>
        <v/>
      </c>
      <c r="J147" s="23" t="str">
        <f aca="false">IF(D147="","",Settings!$C$6-E147)</f>
        <v/>
      </c>
      <c r="K147" s="10" t="str">
        <f aca="false">IF(D147="","",IF(J147&lt;=30,"0-30 days",IF(J147&lt;=45,"31-45 days",IF(J147&lt;=60,"46-60 days",IF(J147&lt;=90,"61-90 days",IF(J147&lt;=180,"91-180 days","Over 180 days"))))))</f>
        <v/>
      </c>
      <c r="L147" s="24" t="str">
        <f aca="false">IF(OR(D147="",NOT(OR(B147="Micro",B147="Small"))),"",IF(F147="",E147,F147)+IF(C147="",Settings!$C$10,MIN(C147,Settings!$C$11)))</f>
        <v/>
      </c>
      <c r="M147" s="23" t="str">
        <f aca="false">IF(L147="","",MAX(0,Settings!$C$6-L147))</f>
        <v/>
      </c>
      <c r="N147" s="10" t="str">
        <f aca="false">IF(D147="","",IF(I147&lt;=0,"Paid",IF(NOT(OR(B147="Micro",B147="Small")),"Not covered by s.15",IF(M147&gt;0,"MSME overdue","MSME within due date"))))</f>
        <v/>
      </c>
      <c r="O147" s="22" t="str">
        <f aca="false">IF(N147&lt;&gt;"MSME overdue","",ROUND(I147*((1+Settings!$C$9*Settings!$C$8/12)^(M147/(365/12))-1),0))</f>
        <v/>
      </c>
      <c r="P147" s="10" t="str">
        <f aca="false">IF(OR(L147="",I147&lt;=0),"",IF(L147&lt;=Settings!$C$7,IF(Settings!$C$6&gt;=Settings!$C$7,"Unpaid past due at year end: review","Pay before year end to avoid disallowance"),""))</f>
        <v/>
      </c>
    </row>
    <row r="148" customFormat="false" ht="15" hidden="false" customHeight="false" outlineLevel="0" collapsed="false">
      <c r="A148" s="8"/>
      <c r="B148" s="8"/>
      <c r="C148" s="19"/>
      <c r="D148" s="8"/>
      <c r="E148" s="17"/>
      <c r="F148" s="17"/>
      <c r="G148" s="21"/>
      <c r="H148" s="21"/>
      <c r="I148" s="22" t="str">
        <f aca="false">IF(D148="","",G148-H148)</f>
        <v/>
      </c>
      <c r="J148" s="23" t="str">
        <f aca="false">IF(D148="","",Settings!$C$6-E148)</f>
        <v/>
      </c>
      <c r="K148" s="10" t="str">
        <f aca="false">IF(D148="","",IF(J148&lt;=30,"0-30 days",IF(J148&lt;=45,"31-45 days",IF(J148&lt;=60,"46-60 days",IF(J148&lt;=90,"61-90 days",IF(J148&lt;=180,"91-180 days","Over 180 days"))))))</f>
        <v/>
      </c>
      <c r="L148" s="24" t="str">
        <f aca="false">IF(OR(D148="",NOT(OR(B148="Micro",B148="Small"))),"",IF(F148="",E148,F148)+IF(C148="",Settings!$C$10,MIN(C148,Settings!$C$11)))</f>
        <v/>
      </c>
      <c r="M148" s="23" t="str">
        <f aca="false">IF(L148="","",MAX(0,Settings!$C$6-L148))</f>
        <v/>
      </c>
      <c r="N148" s="10" t="str">
        <f aca="false">IF(D148="","",IF(I148&lt;=0,"Paid",IF(NOT(OR(B148="Micro",B148="Small")),"Not covered by s.15",IF(M148&gt;0,"MSME overdue","MSME within due date"))))</f>
        <v/>
      </c>
      <c r="O148" s="22" t="str">
        <f aca="false">IF(N148&lt;&gt;"MSME overdue","",ROUND(I148*((1+Settings!$C$9*Settings!$C$8/12)^(M148/(365/12))-1),0))</f>
        <v/>
      </c>
      <c r="P148" s="10" t="str">
        <f aca="false">IF(OR(L148="",I148&lt;=0),"",IF(L148&lt;=Settings!$C$7,IF(Settings!$C$6&gt;=Settings!$C$7,"Unpaid past due at year end: review","Pay before year end to avoid disallowance"),""))</f>
        <v/>
      </c>
    </row>
    <row r="149" customFormat="false" ht="15" hidden="false" customHeight="false" outlineLevel="0" collapsed="false">
      <c r="A149" s="8"/>
      <c r="B149" s="8"/>
      <c r="C149" s="19"/>
      <c r="D149" s="8"/>
      <c r="E149" s="17"/>
      <c r="F149" s="17"/>
      <c r="G149" s="21"/>
      <c r="H149" s="21"/>
      <c r="I149" s="22" t="str">
        <f aca="false">IF(D149="","",G149-H149)</f>
        <v/>
      </c>
      <c r="J149" s="23" t="str">
        <f aca="false">IF(D149="","",Settings!$C$6-E149)</f>
        <v/>
      </c>
      <c r="K149" s="10" t="str">
        <f aca="false">IF(D149="","",IF(J149&lt;=30,"0-30 days",IF(J149&lt;=45,"31-45 days",IF(J149&lt;=60,"46-60 days",IF(J149&lt;=90,"61-90 days",IF(J149&lt;=180,"91-180 days","Over 180 days"))))))</f>
        <v/>
      </c>
      <c r="L149" s="24" t="str">
        <f aca="false">IF(OR(D149="",NOT(OR(B149="Micro",B149="Small"))),"",IF(F149="",E149,F149)+IF(C149="",Settings!$C$10,MIN(C149,Settings!$C$11)))</f>
        <v/>
      </c>
      <c r="M149" s="23" t="str">
        <f aca="false">IF(L149="","",MAX(0,Settings!$C$6-L149))</f>
        <v/>
      </c>
      <c r="N149" s="10" t="str">
        <f aca="false">IF(D149="","",IF(I149&lt;=0,"Paid",IF(NOT(OR(B149="Micro",B149="Small")),"Not covered by s.15",IF(M149&gt;0,"MSME overdue","MSME within due date"))))</f>
        <v/>
      </c>
      <c r="O149" s="22" t="str">
        <f aca="false">IF(N149&lt;&gt;"MSME overdue","",ROUND(I149*((1+Settings!$C$9*Settings!$C$8/12)^(M149/(365/12))-1),0))</f>
        <v/>
      </c>
      <c r="P149" s="10" t="str">
        <f aca="false">IF(OR(L149="",I149&lt;=0),"",IF(L149&lt;=Settings!$C$7,IF(Settings!$C$6&gt;=Settings!$C$7,"Unpaid past due at year end: review","Pay before year end to avoid disallowance"),""))</f>
        <v/>
      </c>
    </row>
    <row r="150" customFormat="false" ht="15" hidden="false" customHeight="false" outlineLevel="0" collapsed="false">
      <c r="A150" s="8"/>
      <c r="B150" s="8"/>
      <c r="C150" s="19"/>
      <c r="D150" s="8"/>
      <c r="E150" s="17"/>
      <c r="F150" s="17"/>
      <c r="G150" s="21"/>
      <c r="H150" s="21"/>
      <c r="I150" s="22" t="str">
        <f aca="false">IF(D150="","",G150-H150)</f>
        <v/>
      </c>
      <c r="J150" s="23" t="str">
        <f aca="false">IF(D150="","",Settings!$C$6-E150)</f>
        <v/>
      </c>
      <c r="K150" s="10" t="str">
        <f aca="false">IF(D150="","",IF(J150&lt;=30,"0-30 days",IF(J150&lt;=45,"31-45 days",IF(J150&lt;=60,"46-60 days",IF(J150&lt;=90,"61-90 days",IF(J150&lt;=180,"91-180 days","Over 180 days"))))))</f>
        <v/>
      </c>
      <c r="L150" s="24" t="str">
        <f aca="false">IF(OR(D150="",NOT(OR(B150="Micro",B150="Small"))),"",IF(F150="",E150,F150)+IF(C150="",Settings!$C$10,MIN(C150,Settings!$C$11)))</f>
        <v/>
      </c>
      <c r="M150" s="23" t="str">
        <f aca="false">IF(L150="","",MAX(0,Settings!$C$6-L150))</f>
        <v/>
      </c>
      <c r="N150" s="10" t="str">
        <f aca="false">IF(D150="","",IF(I150&lt;=0,"Paid",IF(NOT(OR(B150="Micro",B150="Small")),"Not covered by s.15",IF(M150&gt;0,"MSME overdue","MSME within due date"))))</f>
        <v/>
      </c>
      <c r="O150" s="22" t="str">
        <f aca="false">IF(N150&lt;&gt;"MSME overdue","",ROUND(I150*((1+Settings!$C$9*Settings!$C$8/12)^(M150/(365/12))-1),0))</f>
        <v/>
      </c>
      <c r="P150" s="10" t="str">
        <f aca="false">IF(OR(L150="",I150&lt;=0),"",IF(L150&lt;=Settings!$C$7,IF(Settings!$C$6&gt;=Settings!$C$7,"Unpaid past due at year end: review","Pay before year end to avoid disallowance"),""))</f>
        <v/>
      </c>
    </row>
    <row r="151" customFormat="false" ht="15" hidden="false" customHeight="false" outlineLevel="0" collapsed="false">
      <c r="A151" s="8"/>
      <c r="B151" s="8"/>
      <c r="C151" s="19"/>
      <c r="D151" s="8"/>
      <c r="E151" s="17"/>
      <c r="F151" s="17"/>
      <c r="G151" s="21"/>
      <c r="H151" s="21"/>
      <c r="I151" s="22" t="str">
        <f aca="false">IF(D151="","",G151-H151)</f>
        <v/>
      </c>
      <c r="J151" s="23" t="str">
        <f aca="false">IF(D151="","",Settings!$C$6-E151)</f>
        <v/>
      </c>
      <c r="K151" s="10" t="str">
        <f aca="false">IF(D151="","",IF(J151&lt;=30,"0-30 days",IF(J151&lt;=45,"31-45 days",IF(J151&lt;=60,"46-60 days",IF(J151&lt;=90,"61-90 days",IF(J151&lt;=180,"91-180 days","Over 180 days"))))))</f>
        <v/>
      </c>
      <c r="L151" s="24" t="str">
        <f aca="false">IF(OR(D151="",NOT(OR(B151="Micro",B151="Small"))),"",IF(F151="",E151,F151)+IF(C151="",Settings!$C$10,MIN(C151,Settings!$C$11)))</f>
        <v/>
      </c>
      <c r="M151" s="23" t="str">
        <f aca="false">IF(L151="","",MAX(0,Settings!$C$6-L151))</f>
        <v/>
      </c>
      <c r="N151" s="10" t="str">
        <f aca="false">IF(D151="","",IF(I151&lt;=0,"Paid",IF(NOT(OR(B151="Micro",B151="Small")),"Not covered by s.15",IF(M151&gt;0,"MSME overdue","MSME within due date"))))</f>
        <v/>
      </c>
      <c r="O151" s="22" t="str">
        <f aca="false">IF(N151&lt;&gt;"MSME overdue","",ROUND(I151*((1+Settings!$C$9*Settings!$C$8/12)^(M151/(365/12))-1),0))</f>
        <v/>
      </c>
      <c r="P151" s="10" t="str">
        <f aca="false">IF(OR(L151="",I151&lt;=0),"",IF(L151&lt;=Settings!$C$7,IF(Settings!$C$6&gt;=Settings!$C$7,"Unpaid past due at year end: review","Pay before year end to avoid disallowance"),""))</f>
        <v/>
      </c>
    </row>
    <row r="152" customFormat="false" ht="15" hidden="false" customHeight="false" outlineLevel="0" collapsed="false">
      <c r="A152" s="8"/>
      <c r="B152" s="8"/>
      <c r="C152" s="19"/>
      <c r="D152" s="8"/>
      <c r="E152" s="17"/>
      <c r="F152" s="17"/>
      <c r="G152" s="21"/>
      <c r="H152" s="21"/>
      <c r="I152" s="22" t="str">
        <f aca="false">IF(D152="","",G152-H152)</f>
        <v/>
      </c>
      <c r="J152" s="23" t="str">
        <f aca="false">IF(D152="","",Settings!$C$6-E152)</f>
        <v/>
      </c>
      <c r="K152" s="10" t="str">
        <f aca="false">IF(D152="","",IF(J152&lt;=30,"0-30 days",IF(J152&lt;=45,"31-45 days",IF(J152&lt;=60,"46-60 days",IF(J152&lt;=90,"61-90 days",IF(J152&lt;=180,"91-180 days","Over 180 days"))))))</f>
        <v/>
      </c>
      <c r="L152" s="24" t="str">
        <f aca="false">IF(OR(D152="",NOT(OR(B152="Micro",B152="Small"))),"",IF(F152="",E152,F152)+IF(C152="",Settings!$C$10,MIN(C152,Settings!$C$11)))</f>
        <v/>
      </c>
      <c r="M152" s="23" t="str">
        <f aca="false">IF(L152="","",MAX(0,Settings!$C$6-L152))</f>
        <v/>
      </c>
      <c r="N152" s="10" t="str">
        <f aca="false">IF(D152="","",IF(I152&lt;=0,"Paid",IF(NOT(OR(B152="Micro",B152="Small")),"Not covered by s.15",IF(M152&gt;0,"MSME overdue","MSME within due date"))))</f>
        <v/>
      </c>
      <c r="O152" s="22" t="str">
        <f aca="false">IF(N152&lt;&gt;"MSME overdue","",ROUND(I152*((1+Settings!$C$9*Settings!$C$8/12)^(M152/(365/12))-1),0))</f>
        <v/>
      </c>
      <c r="P152" s="10" t="str">
        <f aca="false">IF(OR(L152="",I152&lt;=0),"",IF(L152&lt;=Settings!$C$7,IF(Settings!$C$6&gt;=Settings!$C$7,"Unpaid past due at year end: review","Pay before year end to avoid disallowance"),""))</f>
        <v/>
      </c>
    </row>
    <row r="153" customFormat="false" ht="15" hidden="false" customHeight="false" outlineLevel="0" collapsed="false">
      <c r="A153" s="8"/>
      <c r="B153" s="8"/>
      <c r="C153" s="19"/>
      <c r="D153" s="8"/>
      <c r="E153" s="17"/>
      <c r="F153" s="17"/>
      <c r="G153" s="21"/>
      <c r="H153" s="21"/>
      <c r="I153" s="22" t="str">
        <f aca="false">IF(D153="","",G153-H153)</f>
        <v/>
      </c>
      <c r="J153" s="23" t="str">
        <f aca="false">IF(D153="","",Settings!$C$6-E153)</f>
        <v/>
      </c>
      <c r="K153" s="10" t="str">
        <f aca="false">IF(D153="","",IF(J153&lt;=30,"0-30 days",IF(J153&lt;=45,"31-45 days",IF(J153&lt;=60,"46-60 days",IF(J153&lt;=90,"61-90 days",IF(J153&lt;=180,"91-180 days","Over 180 days"))))))</f>
        <v/>
      </c>
      <c r="L153" s="24" t="str">
        <f aca="false">IF(OR(D153="",NOT(OR(B153="Micro",B153="Small"))),"",IF(F153="",E153,F153)+IF(C153="",Settings!$C$10,MIN(C153,Settings!$C$11)))</f>
        <v/>
      </c>
      <c r="M153" s="23" t="str">
        <f aca="false">IF(L153="","",MAX(0,Settings!$C$6-L153))</f>
        <v/>
      </c>
      <c r="N153" s="10" t="str">
        <f aca="false">IF(D153="","",IF(I153&lt;=0,"Paid",IF(NOT(OR(B153="Micro",B153="Small")),"Not covered by s.15",IF(M153&gt;0,"MSME overdue","MSME within due date"))))</f>
        <v/>
      </c>
      <c r="O153" s="22" t="str">
        <f aca="false">IF(N153&lt;&gt;"MSME overdue","",ROUND(I153*((1+Settings!$C$9*Settings!$C$8/12)^(M153/(365/12))-1),0))</f>
        <v/>
      </c>
      <c r="P153" s="10" t="str">
        <f aca="false">IF(OR(L153="",I153&lt;=0),"",IF(L153&lt;=Settings!$C$7,IF(Settings!$C$6&gt;=Settings!$C$7,"Unpaid past due at year end: review","Pay before year end to avoid disallowance"),""))</f>
        <v/>
      </c>
    </row>
    <row r="154" customFormat="false" ht="15" hidden="false" customHeight="false" outlineLevel="0" collapsed="false">
      <c r="A154" s="8"/>
      <c r="B154" s="8"/>
      <c r="C154" s="19"/>
      <c r="D154" s="8"/>
      <c r="E154" s="17"/>
      <c r="F154" s="17"/>
      <c r="G154" s="21"/>
      <c r="H154" s="21"/>
      <c r="I154" s="22" t="str">
        <f aca="false">IF(D154="","",G154-H154)</f>
        <v/>
      </c>
      <c r="J154" s="23" t="str">
        <f aca="false">IF(D154="","",Settings!$C$6-E154)</f>
        <v/>
      </c>
      <c r="K154" s="10" t="str">
        <f aca="false">IF(D154="","",IF(J154&lt;=30,"0-30 days",IF(J154&lt;=45,"31-45 days",IF(J154&lt;=60,"46-60 days",IF(J154&lt;=90,"61-90 days",IF(J154&lt;=180,"91-180 days","Over 180 days"))))))</f>
        <v/>
      </c>
      <c r="L154" s="24" t="str">
        <f aca="false">IF(OR(D154="",NOT(OR(B154="Micro",B154="Small"))),"",IF(F154="",E154,F154)+IF(C154="",Settings!$C$10,MIN(C154,Settings!$C$11)))</f>
        <v/>
      </c>
      <c r="M154" s="23" t="str">
        <f aca="false">IF(L154="","",MAX(0,Settings!$C$6-L154))</f>
        <v/>
      </c>
      <c r="N154" s="10" t="str">
        <f aca="false">IF(D154="","",IF(I154&lt;=0,"Paid",IF(NOT(OR(B154="Micro",B154="Small")),"Not covered by s.15",IF(M154&gt;0,"MSME overdue","MSME within due date"))))</f>
        <v/>
      </c>
      <c r="O154" s="22" t="str">
        <f aca="false">IF(N154&lt;&gt;"MSME overdue","",ROUND(I154*((1+Settings!$C$9*Settings!$C$8/12)^(M154/(365/12))-1),0))</f>
        <v/>
      </c>
      <c r="P154" s="10" t="str">
        <f aca="false">IF(OR(L154="",I154&lt;=0),"",IF(L154&lt;=Settings!$C$7,IF(Settings!$C$6&gt;=Settings!$C$7,"Unpaid past due at year end: review","Pay before year end to avoid disallowance"),""))</f>
        <v/>
      </c>
    </row>
    <row r="155" customFormat="false" ht="15" hidden="false" customHeight="false" outlineLevel="0" collapsed="false">
      <c r="A155" s="8"/>
      <c r="B155" s="8"/>
      <c r="C155" s="19"/>
      <c r="D155" s="8"/>
      <c r="E155" s="17"/>
      <c r="F155" s="17"/>
      <c r="G155" s="21"/>
      <c r="H155" s="21"/>
      <c r="I155" s="22" t="str">
        <f aca="false">IF(D155="","",G155-H155)</f>
        <v/>
      </c>
      <c r="J155" s="23" t="str">
        <f aca="false">IF(D155="","",Settings!$C$6-E155)</f>
        <v/>
      </c>
      <c r="K155" s="10" t="str">
        <f aca="false">IF(D155="","",IF(J155&lt;=30,"0-30 days",IF(J155&lt;=45,"31-45 days",IF(J155&lt;=60,"46-60 days",IF(J155&lt;=90,"61-90 days",IF(J155&lt;=180,"91-180 days","Over 180 days"))))))</f>
        <v/>
      </c>
      <c r="L155" s="24" t="str">
        <f aca="false">IF(OR(D155="",NOT(OR(B155="Micro",B155="Small"))),"",IF(F155="",E155,F155)+IF(C155="",Settings!$C$10,MIN(C155,Settings!$C$11)))</f>
        <v/>
      </c>
      <c r="M155" s="23" t="str">
        <f aca="false">IF(L155="","",MAX(0,Settings!$C$6-L155))</f>
        <v/>
      </c>
      <c r="N155" s="10" t="str">
        <f aca="false">IF(D155="","",IF(I155&lt;=0,"Paid",IF(NOT(OR(B155="Micro",B155="Small")),"Not covered by s.15",IF(M155&gt;0,"MSME overdue","MSME within due date"))))</f>
        <v/>
      </c>
      <c r="O155" s="22" t="str">
        <f aca="false">IF(N155&lt;&gt;"MSME overdue","",ROUND(I155*((1+Settings!$C$9*Settings!$C$8/12)^(M155/(365/12))-1),0))</f>
        <v/>
      </c>
      <c r="P155" s="10" t="str">
        <f aca="false">IF(OR(L155="",I155&lt;=0),"",IF(L155&lt;=Settings!$C$7,IF(Settings!$C$6&gt;=Settings!$C$7,"Unpaid past due at year end: review","Pay before year end to avoid disallowance"),""))</f>
        <v/>
      </c>
    </row>
    <row r="156" customFormat="false" ht="15" hidden="false" customHeight="false" outlineLevel="0" collapsed="false">
      <c r="A156" s="8"/>
      <c r="B156" s="8"/>
      <c r="C156" s="19"/>
      <c r="D156" s="8"/>
      <c r="E156" s="17"/>
      <c r="F156" s="17"/>
      <c r="G156" s="21"/>
      <c r="H156" s="21"/>
      <c r="I156" s="22" t="str">
        <f aca="false">IF(D156="","",G156-H156)</f>
        <v/>
      </c>
      <c r="J156" s="23" t="str">
        <f aca="false">IF(D156="","",Settings!$C$6-E156)</f>
        <v/>
      </c>
      <c r="K156" s="10" t="str">
        <f aca="false">IF(D156="","",IF(J156&lt;=30,"0-30 days",IF(J156&lt;=45,"31-45 days",IF(J156&lt;=60,"46-60 days",IF(J156&lt;=90,"61-90 days",IF(J156&lt;=180,"91-180 days","Over 180 days"))))))</f>
        <v/>
      </c>
      <c r="L156" s="24" t="str">
        <f aca="false">IF(OR(D156="",NOT(OR(B156="Micro",B156="Small"))),"",IF(F156="",E156,F156)+IF(C156="",Settings!$C$10,MIN(C156,Settings!$C$11)))</f>
        <v/>
      </c>
      <c r="M156" s="23" t="str">
        <f aca="false">IF(L156="","",MAX(0,Settings!$C$6-L156))</f>
        <v/>
      </c>
      <c r="N156" s="10" t="str">
        <f aca="false">IF(D156="","",IF(I156&lt;=0,"Paid",IF(NOT(OR(B156="Micro",B156="Small")),"Not covered by s.15",IF(M156&gt;0,"MSME overdue","MSME within due date"))))</f>
        <v/>
      </c>
      <c r="O156" s="22" t="str">
        <f aca="false">IF(N156&lt;&gt;"MSME overdue","",ROUND(I156*((1+Settings!$C$9*Settings!$C$8/12)^(M156/(365/12))-1),0))</f>
        <v/>
      </c>
      <c r="P156" s="10" t="str">
        <f aca="false">IF(OR(L156="",I156&lt;=0),"",IF(L156&lt;=Settings!$C$7,IF(Settings!$C$6&gt;=Settings!$C$7,"Unpaid past due at year end: review","Pay before year end to avoid disallowance"),""))</f>
        <v/>
      </c>
    </row>
    <row r="157" customFormat="false" ht="15" hidden="false" customHeight="false" outlineLevel="0" collapsed="false">
      <c r="A157" s="8"/>
      <c r="B157" s="8"/>
      <c r="C157" s="19"/>
      <c r="D157" s="8"/>
      <c r="E157" s="17"/>
      <c r="F157" s="17"/>
      <c r="G157" s="21"/>
      <c r="H157" s="21"/>
      <c r="I157" s="22" t="str">
        <f aca="false">IF(D157="","",G157-H157)</f>
        <v/>
      </c>
      <c r="J157" s="23" t="str">
        <f aca="false">IF(D157="","",Settings!$C$6-E157)</f>
        <v/>
      </c>
      <c r="K157" s="10" t="str">
        <f aca="false">IF(D157="","",IF(J157&lt;=30,"0-30 days",IF(J157&lt;=45,"31-45 days",IF(J157&lt;=60,"46-60 days",IF(J157&lt;=90,"61-90 days",IF(J157&lt;=180,"91-180 days","Over 180 days"))))))</f>
        <v/>
      </c>
      <c r="L157" s="24" t="str">
        <f aca="false">IF(OR(D157="",NOT(OR(B157="Micro",B157="Small"))),"",IF(F157="",E157,F157)+IF(C157="",Settings!$C$10,MIN(C157,Settings!$C$11)))</f>
        <v/>
      </c>
      <c r="M157" s="23" t="str">
        <f aca="false">IF(L157="","",MAX(0,Settings!$C$6-L157))</f>
        <v/>
      </c>
      <c r="N157" s="10" t="str">
        <f aca="false">IF(D157="","",IF(I157&lt;=0,"Paid",IF(NOT(OR(B157="Micro",B157="Small")),"Not covered by s.15",IF(M157&gt;0,"MSME overdue","MSME within due date"))))</f>
        <v/>
      </c>
      <c r="O157" s="22" t="str">
        <f aca="false">IF(N157&lt;&gt;"MSME overdue","",ROUND(I157*((1+Settings!$C$9*Settings!$C$8/12)^(M157/(365/12))-1),0))</f>
        <v/>
      </c>
      <c r="P157" s="10" t="str">
        <f aca="false">IF(OR(L157="",I157&lt;=0),"",IF(L157&lt;=Settings!$C$7,IF(Settings!$C$6&gt;=Settings!$C$7,"Unpaid past due at year end: review","Pay before year end to avoid disallowance"),""))</f>
        <v/>
      </c>
    </row>
    <row r="158" customFormat="false" ht="15" hidden="false" customHeight="false" outlineLevel="0" collapsed="false">
      <c r="A158" s="8"/>
      <c r="B158" s="8"/>
      <c r="C158" s="19"/>
      <c r="D158" s="8"/>
      <c r="E158" s="17"/>
      <c r="F158" s="17"/>
      <c r="G158" s="21"/>
      <c r="H158" s="21"/>
      <c r="I158" s="22" t="str">
        <f aca="false">IF(D158="","",G158-H158)</f>
        <v/>
      </c>
      <c r="J158" s="23" t="str">
        <f aca="false">IF(D158="","",Settings!$C$6-E158)</f>
        <v/>
      </c>
      <c r="K158" s="10" t="str">
        <f aca="false">IF(D158="","",IF(J158&lt;=30,"0-30 days",IF(J158&lt;=45,"31-45 days",IF(J158&lt;=60,"46-60 days",IF(J158&lt;=90,"61-90 days",IF(J158&lt;=180,"91-180 days","Over 180 days"))))))</f>
        <v/>
      </c>
      <c r="L158" s="24" t="str">
        <f aca="false">IF(OR(D158="",NOT(OR(B158="Micro",B158="Small"))),"",IF(F158="",E158,F158)+IF(C158="",Settings!$C$10,MIN(C158,Settings!$C$11)))</f>
        <v/>
      </c>
      <c r="M158" s="23" t="str">
        <f aca="false">IF(L158="","",MAX(0,Settings!$C$6-L158))</f>
        <v/>
      </c>
      <c r="N158" s="10" t="str">
        <f aca="false">IF(D158="","",IF(I158&lt;=0,"Paid",IF(NOT(OR(B158="Micro",B158="Small")),"Not covered by s.15",IF(M158&gt;0,"MSME overdue","MSME within due date"))))</f>
        <v/>
      </c>
      <c r="O158" s="22" t="str">
        <f aca="false">IF(N158&lt;&gt;"MSME overdue","",ROUND(I158*((1+Settings!$C$9*Settings!$C$8/12)^(M158/(365/12))-1),0))</f>
        <v/>
      </c>
      <c r="P158" s="10" t="str">
        <f aca="false">IF(OR(L158="",I158&lt;=0),"",IF(L158&lt;=Settings!$C$7,IF(Settings!$C$6&gt;=Settings!$C$7,"Unpaid past due at year end: review","Pay before year end to avoid disallowance"),""))</f>
        <v/>
      </c>
    </row>
    <row r="159" customFormat="false" ht="15" hidden="false" customHeight="false" outlineLevel="0" collapsed="false">
      <c r="A159" s="8"/>
      <c r="B159" s="8"/>
      <c r="C159" s="19"/>
      <c r="D159" s="8"/>
      <c r="E159" s="17"/>
      <c r="F159" s="17"/>
      <c r="G159" s="21"/>
      <c r="H159" s="21"/>
      <c r="I159" s="22" t="str">
        <f aca="false">IF(D159="","",G159-H159)</f>
        <v/>
      </c>
      <c r="J159" s="23" t="str">
        <f aca="false">IF(D159="","",Settings!$C$6-E159)</f>
        <v/>
      </c>
      <c r="K159" s="10" t="str">
        <f aca="false">IF(D159="","",IF(J159&lt;=30,"0-30 days",IF(J159&lt;=45,"31-45 days",IF(J159&lt;=60,"46-60 days",IF(J159&lt;=90,"61-90 days",IF(J159&lt;=180,"91-180 days","Over 180 days"))))))</f>
        <v/>
      </c>
      <c r="L159" s="24" t="str">
        <f aca="false">IF(OR(D159="",NOT(OR(B159="Micro",B159="Small"))),"",IF(F159="",E159,F159)+IF(C159="",Settings!$C$10,MIN(C159,Settings!$C$11)))</f>
        <v/>
      </c>
      <c r="M159" s="23" t="str">
        <f aca="false">IF(L159="","",MAX(0,Settings!$C$6-L159))</f>
        <v/>
      </c>
      <c r="N159" s="10" t="str">
        <f aca="false">IF(D159="","",IF(I159&lt;=0,"Paid",IF(NOT(OR(B159="Micro",B159="Small")),"Not covered by s.15",IF(M159&gt;0,"MSME overdue","MSME within due date"))))</f>
        <v/>
      </c>
      <c r="O159" s="22" t="str">
        <f aca="false">IF(N159&lt;&gt;"MSME overdue","",ROUND(I159*((1+Settings!$C$9*Settings!$C$8/12)^(M159/(365/12))-1),0))</f>
        <v/>
      </c>
      <c r="P159" s="10" t="str">
        <f aca="false">IF(OR(L159="",I159&lt;=0),"",IF(L159&lt;=Settings!$C$7,IF(Settings!$C$6&gt;=Settings!$C$7,"Unpaid past due at year end: review","Pay before year end to avoid disallowance"),""))</f>
        <v/>
      </c>
    </row>
    <row r="160" customFormat="false" ht="15" hidden="false" customHeight="false" outlineLevel="0" collapsed="false">
      <c r="A160" s="8"/>
      <c r="B160" s="8"/>
      <c r="C160" s="19"/>
      <c r="D160" s="8"/>
      <c r="E160" s="17"/>
      <c r="F160" s="17"/>
      <c r="G160" s="21"/>
      <c r="H160" s="21"/>
      <c r="I160" s="22" t="str">
        <f aca="false">IF(D160="","",G160-H160)</f>
        <v/>
      </c>
      <c r="J160" s="23" t="str">
        <f aca="false">IF(D160="","",Settings!$C$6-E160)</f>
        <v/>
      </c>
      <c r="K160" s="10" t="str">
        <f aca="false">IF(D160="","",IF(J160&lt;=30,"0-30 days",IF(J160&lt;=45,"31-45 days",IF(J160&lt;=60,"46-60 days",IF(J160&lt;=90,"61-90 days",IF(J160&lt;=180,"91-180 days","Over 180 days"))))))</f>
        <v/>
      </c>
      <c r="L160" s="24" t="str">
        <f aca="false">IF(OR(D160="",NOT(OR(B160="Micro",B160="Small"))),"",IF(F160="",E160,F160)+IF(C160="",Settings!$C$10,MIN(C160,Settings!$C$11)))</f>
        <v/>
      </c>
      <c r="M160" s="23" t="str">
        <f aca="false">IF(L160="","",MAX(0,Settings!$C$6-L160))</f>
        <v/>
      </c>
      <c r="N160" s="10" t="str">
        <f aca="false">IF(D160="","",IF(I160&lt;=0,"Paid",IF(NOT(OR(B160="Micro",B160="Small")),"Not covered by s.15",IF(M160&gt;0,"MSME overdue","MSME within due date"))))</f>
        <v/>
      </c>
      <c r="O160" s="22" t="str">
        <f aca="false">IF(N160&lt;&gt;"MSME overdue","",ROUND(I160*((1+Settings!$C$9*Settings!$C$8/12)^(M160/(365/12))-1),0))</f>
        <v/>
      </c>
      <c r="P160" s="10" t="str">
        <f aca="false">IF(OR(L160="",I160&lt;=0),"",IF(L160&lt;=Settings!$C$7,IF(Settings!$C$6&gt;=Settings!$C$7,"Unpaid past due at year end: review","Pay before year end to avoid disallowance"),""))</f>
        <v/>
      </c>
    </row>
    <row r="161" customFormat="false" ht="15" hidden="false" customHeight="false" outlineLevel="0" collapsed="false">
      <c r="A161" s="8"/>
      <c r="B161" s="8"/>
      <c r="C161" s="19"/>
      <c r="D161" s="8"/>
      <c r="E161" s="17"/>
      <c r="F161" s="17"/>
      <c r="G161" s="21"/>
      <c r="H161" s="21"/>
      <c r="I161" s="22" t="str">
        <f aca="false">IF(D161="","",G161-H161)</f>
        <v/>
      </c>
      <c r="J161" s="23" t="str">
        <f aca="false">IF(D161="","",Settings!$C$6-E161)</f>
        <v/>
      </c>
      <c r="K161" s="10" t="str">
        <f aca="false">IF(D161="","",IF(J161&lt;=30,"0-30 days",IF(J161&lt;=45,"31-45 days",IF(J161&lt;=60,"46-60 days",IF(J161&lt;=90,"61-90 days",IF(J161&lt;=180,"91-180 days","Over 180 days"))))))</f>
        <v/>
      </c>
      <c r="L161" s="24" t="str">
        <f aca="false">IF(OR(D161="",NOT(OR(B161="Micro",B161="Small"))),"",IF(F161="",E161,F161)+IF(C161="",Settings!$C$10,MIN(C161,Settings!$C$11)))</f>
        <v/>
      </c>
      <c r="M161" s="23" t="str">
        <f aca="false">IF(L161="","",MAX(0,Settings!$C$6-L161))</f>
        <v/>
      </c>
      <c r="N161" s="10" t="str">
        <f aca="false">IF(D161="","",IF(I161&lt;=0,"Paid",IF(NOT(OR(B161="Micro",B161="Small")),"Not covered by s.15",IF(M161&gt;0,"MSME overdue","MSME within due date"))))</f>
        <v/>
      </c>
      <c r="O161" s="22" t="str">
        <f aca="false">IF(N161&lt;&gt;"MSME overdue","",ROUND(I161*((1+Settings!$C$9*Settings!$C$8/12)^(M161/(365/12))-1),0))</f>
        <v/>
      </c>
      <c r="P161" s="10" t="str">
        <f aca="false">IF(OR(L161="",I161&lt;=0),"",IF(L161&lt;=Settings!$C$7,IF(Settings!$C$6&gt;=Settings!$C$7,"Unpaid past due at year end: review","Pay before year end to avoid disallowance"),""))</f>
        <v/>
      </c>
    </row>
    <row r="162" customFormat="false" ht="15" hidden="false" customHeight="false" outlineLevel="0" collapsed="false">
      <c r="A162" s="8"/>
      <c r="B162" s="8"/>
      <c r="C162" s="19"/>
      <c r="D162" s="8"/>
      <c r="E162" s="17"/>
      <c r="F162" s="17"/>
      <c r="G162" s="21"/>
      <c r="H162" s="21"/>
      <c r="I162" s="22" t="str">
        <f aca="false">IF(D162="","",G162-H162)</f>
        <v/>
      </c>
      <c r="J162" s="23" t="str">
        <f aca="false">IF(D162="","",Settings!$C$6-E162)</f>
        <v/>
      </c>
      <c r="K162" s="10" t="str">
        <f aca="false">IF(D162="","",IF(J162&lt;=30,"0-30 days",IF(J162&lt;=45,"31-45 days",IF(J162&lt;=60,"46-60 days",IF(J162&lt;=90,"61-90 days",IF(J162&lt;=180,"91-180 days","Over 180 days"))))))</f>
        <v/>
      </c>
      <c r="L162" s="24" t="str">
        <f aca="false">IF(OR(D162="",NOT(OR(B162="Micro",B162="Small"))),"",IF(F162="",E162,F162)+IF(C162="",Settings!$C$10,MIN(C162,Settings!$C$11)))</f>
        <v/>
      </c>
      <c r="M162" s="23" t="str">
        <f aca="false">IF(L162="","",MAX(0,Settings!$C$6-L162))</f>
        <v/>
      </c>
      <c r="N162" s="10" t="str">
        <f aca="false">IF(D162="","",IF(I162&lt;=0,"Paid",IF(NOT(OR(B162="Micro",B162="Small")),"Not covered by s.15",IF(M162&gt;0,"MSME overdue","MSME within due date"))))</f>
        <v/>
      </c>
      <c r="O162" s="22" t="str">
        <f aca="false">IF(N162&lt;&gt;"MSME overdue","",ROUND(I162*((1+Settings!$C$9*Settings!$C$8/12)^(M162/(365/12))-1),0))</f>
        <v/>
      </c>
      <c r="P162" s="10" t="str">
        <f aca="false">IF(OR(L162="",I162&lt;=0),"",IF(L162&lt;=Settings!$C$7,IF(Settings!$C$6&gt;=Settings!$C$7,"Unpaid past due at year end: review","Pay before year end to avoid disallowance"),""))</f>
        <v/>
      </c>
    </row>
    <row r="163" customFormat="false" ht="15" hidden="false" customHeight="false" outlineLevel="0" collapsed="false">
      <c r="A163" s="8"/>
      <c r="B163" s="8"/>
      <c r="C163" s="19"/>
      <c r="D163" s="8"/>
      <c r="E163" s="17"/>
      <c r="F163" s="17"/>
      <c r="G163" s="21"/>
      <c r="H163" s="21"/>
      <c r="I163" s="22" t="str">
        <f aca="false">IF(D163="","",G163-H163)</f>
        <v/>
      </c>
      <c r="J163" s="23" t="str">
        <f aca="false">IF(D163="","",Settings!$C$6-E163)</f>
        <v/>
      </c>
      <c r="K163" s="10" t="str">
        <f aca="false">IF(D163="","",IF(J163&lt;=30,"0-30 days",IF(J163&lt;=45,"31-45 days",IF(J163&lt;=60,"46-60 days",IF(J163&lt;=90,"61-90 days",IF(J163&lt;=180,"91-180 days","Over 180 days"))))))</f>
        <v/>
      </c>
      <c r="L163" s="24" t="str">
        <f aca="false">IF(OR(D163="",NOT(OR(B163="Micro",B163="Small"))),"",IF(F163="",E163,F163)+IF(C163="",Settings!$C$10,MIN(C163,Settings!$C$11)))</f>
        <v/>
      </c>
      <c r="M163" s="23" t="str">
        <f aca="false">IF(L163="","",MAX(0,Settings!$C$6-L163))</f>
        <v/>
      </c>
      <c r="N163" s="10" t="str">
        <f aca="false">IF(D163="","",IF(I163&lt;=0,"Paid",IF(NOT(OR(B163="Micro",B163="Small")),"Not covered by s.15",IF(M163&gt;0,"MSME overdue","MSME within due date"))))</f>
        <v/>
      </c>
      <c r="O163" s="22" t="str">
        <f aca="false">IF(N163&lt;&gt;"MSME overdue","",ROUND(I163*((1+Settings!$C$9*Settings!$C$8/12)^(M163/(365/12))-1),0))</f>
        <v/>
      </c>
      <c r="P163" s="10" t="str">
        <f aca="false">IF(OR(L163="",I163&lt;=0),"",IF(L163&lt;=Settings!$C$7,IF(Settings!$C$6&gt;=Settings!$C$7,"Unpaid past due at year end: review","Pay before year end to avoid disallowance"),""))</f>
        <v/>
      </c>
    </row>
    <row r="164" customFormat="false" ht="15" hidden="false" customHeight="false" outlineLevel="0" collapsed="false">
      <c r="A164" s="8"/>
      <c r="B164" s="8"/>
      <c r="C164" s="19"/>
      <c r="D164" s="8"/>
      <c r="E164" s="17"/>
      <c r="F164" s="17"/>
      <c r="G164" s="21"/>
      <c r="H164" s="21"/>
      <c r="I164" s="22" t="str">
        <f aca="false">IF(D164="","",G164-H164)</f>
        <v/>
      </c>
      <c r="J164" s="23" t="str">
        <f aca="false">IF(D164="","",Settings!$C$6-E164)</f>
        <v/>
      </c>
      <c r="K164" s="10" t="str">
        <f aca="false">IF(D164="","",IF(J164&lt;=30,"0-30 days",IF(J164&lt;=45,"31-45 days",IF(J164&lt;=60,"46-60 days",IF(J164&lt;=90,"61-90 days",IF(J164&lt;=180,"91-180 days","Over 180 days"))))))</f>
        <v/>
      </c>
      <c r="L164" s="24" t="str">
        <f aca="false">IF(OR(D164="",NOT(OR(B164="Micro",B164="Small"))),"",IF(F164="",E164,F164)+IF(C164="",Settings!$C$10,MIN(C164,Settings!$C$11)))</f>
        <v/>
      </c>
      <c r="M164" s="23" t="str">
        <f aca="false">IF(L164="","",MAX(0,Settings!$C$6-L164))</f>
        <v/>
      </c>
      <c r="N164" s="10" t="str">
        <f aca="false">IF(D164="","",IF(I164&lt;=0,"Paid",IF(NOT(OR(B164="Micro",B164="Small")),"Not covered by s.15",IF(M164&gt;0,"MSME overdue","MSME within due date"))))</f>
        <v/>
      </c>
      <c r="O164" s="22" t="str">
        <f aca="false">IF(N164&lt;&gt;"MSME overdue","",ROUND(I164*((1+Settings!$C$9*Settings!$C$8/12)^(M164/(365/12))-1),0))</f>
        <v/>
      </c>
      <c r="P164" s="10" t="str">
        <f aca="false">IF(OR(L164="",I164&lt;=0),"",IF(L164&lt;=Settings!$C$7,IF(Settings!$C$6&gt;=Settings!$C$7,"Unpaid past due at year end: review","Pay before year end to avoid disallowance"),""))</f>
        <v/>
      </c>
    </row>
    <row r="165" customFormat="false" ht="15" hidden="false" customHeight="false" outlineLevel="0" collapsed="false">
      <c r="A165" s="8"/>
      <c r="B165" s="8"/>
      <c r="C165" s="19"/>
      <c r="D165" s="8"/>
      <c r="E165" s="17"/>
      <c r="F165" s="17"/>
      <c r="G165" s="21"/>
      <c r="H165" s="21"/>
      <c r="I165" s="22" t="str">
        <f aca="false">IF(D165="","",G165-H165)</f>
        <v/>
      </c>
      <c r="J165" s="23" t="str">
        <f aca="false">IF(D165="","",Settings!$C$6-E165)</f>
        <v/>
      </c>
      <c r="K165" s="10" t="str">
        <f aca="false">IF(D165="","",IF(J165&lt;=30,"0-30 days",IF(J165&lt;=45,"31-45 days",IF(J165&lt;=60,"46-60 days",IF(J165&lt;=90,"61-90 days",IF(J165&lt;=180,"91-180 days","Over 180 days"))))))</f>
        <v/>
      </c>
      <c r="L165" s="24" t="str">
        <f aca="false">IF(OR(D165="",NOT(OR(B165="Micro",B165="Small"))),"",IF(F165="",E165,F165)+IF(C165="",Settings!$C$10,MIN(C165,Settings!$C$11)))</f>
        <v/>
      </c>
      <c r="M165" s="23" t="str">
        <f aca="false">IF(L165="","",MAX(0,Settings!$C$6-L165))</f>
        <v/>
      </c>
      <c r="N165" s="10" t="str">
        <f aca="false">IF(D165="","",IF(I165&lt;=0,"Paid",IF(NOT(OR(B165="Micro",B165="Small")),"Not covered by s.15",IF(M165&gt;0,"MSME overdue","MSME within due date"))))</f>
        <v/>
      </c>
      <c r="O165" s="22" t="str">
        <f aca="false">IF(N165&lt;&gt;"MSME overdue","",ROUND(I165*((1+Settings!$C$9*Settings!$C$8/12)^(M165/(365/12))-1),0))</f>
        <v/>
      </c>
      <c r="P165" s="10" t="str">
        <f aca="false">IF(OR(L165="",I165&lt;=0),"",IF(L165&lt;=Settings!$C$7,IF(Settings!$C$6&gt;=Settings!$C$7,"Unpaid past due at year end: review","Pay before year end to avoid disallowance"),""))</f>
        <v/>
      </c>
    </row>
    <row r="166" customFormat="false" ht="15" hidden="false" customHeight="false" outlineLevel="0" collapsed="false">
      <c r="A166" s="8"/>
      <c r="B166" s="8"/>
      <c r="C166" s="19"/>
      <c r="D166" s="8"/>
      <c r="E166" s="17"/>
      <c r="F166" s="17"/>
      <c r="G166" s="21"/>
      <c r="H166" s="21"/>
      <c r="I166" s="22" t="str">
        <f aca="false">IF(D166="","",G166-H166)</f>
        <v/>
      </c>
      <c r="J166" s="23" t="str">
        <f aca="false">IF(D166="","",Settings!$C$6-E166)</f>
        <v/>
      </c>
      <c r="K166" s="10" t="str">
        <f aca="false">IF(D166="","",IF(J166&lt;=30,"0-30 days",IF(J166&lt;=45,"31-45 days",IF(J166&lt;=60,"46-60 days",IF(J166&lt;=90,"61-90 days",IF(J166&lt;=180,"91-180 days","Over 180 days"))))))</f>
        <v/>
      </c>
      <c r="L166" s="24" t="str">
        <f aca="false">IF(OR(D166="",NOT(OR(B166="Micro",B166="Small"))),"",IF(F166="",E166,F166)+IF(C166="",Settings!$C$10,MIN(C166,Settings!$C$11)))</f>
        <v/>
      </c>
      <c r="M166" s="23" t="str">
        <f aca="false">IF(L166="","",MAX(0,Settings!$C$6-L166))</f>
        <v/>
      </c>
      <c r="N166" s="10" t="str">
        <f aca="false">IF(D166="","",IF(I166&lt;=0,"Paid",IF(NOT(OR(B166="Micro",B166="Small")),"Not covered by s.15",IF(M166&gt;0,"MSME overdue","MSME within due date"))))</f>
        <v/>
      </c>
      <c r="O166" s="22" t="str">
        <f aca="false">IF(N166&lt;&gt;"MSME overdue","",ROUND(I166*((1+Settings!$C$9*Settings!$C$8/12)^(M166/(365/12))-1),0))</f>
        <v/>
      </c>
      <c r="P166" s="10" t="str">
        <f aca="false">IF(OR(L166="",I166&lt;=0),"",IF(L166&lt;=Settings!$C$7,IF(Settings!$C$6&gt;=Settings!$C$7,"Unpaid past due at year end: review","Pay before year end to avoid disallowance"),""))</f>
        <v/>
      </c>
    </row>
    <row r="167" customFormat="false" ht="15" hidden="false" customHeight="false" outlineLevel="0" collapsed="false">
      <c r="A167" s="8"/>
      <c r="B167" s="8"/>
      <c r="C167" s="19"/>
      <c r="D167" s="8"/>
      <c r="E167" s="17"/>
      <c r="F167" s="17"/>
      <c r="G167" s="21"/>
      <c r="H167" s="21"/>
      <c r="I167" s="22" t="str">
        <f aca="false">IF(D167="","",G167-H167)</f>
        <v/>
      </c>
      <c r="J167" s="23" t="str">
        <f aca="false">IF(D167="","",Settings!$C$6-E167)</f>
        <v/>
      </c>
      <c r="K167" s="10" t="str">
        <f aca="false">IF(D167="","",IF(J167&lt;=30,"0-30 days",IF(J167&lt;=45,"31-45 days",IF(J167&lt;=60,"46-60 days",IF(J167&lt;=90,"61-90 days",IF(J167&lt;=180,"91-180 days","Over 180 days"))))))</f>
        <v/>
      </c>
      <c r="L167" s="24" t="str">
        <f aca="false">IF(OR(D167="",NOT(OR(B167="Micro",B167="Small"))),"",IF(F167="",E167,F167)+IF(C167="",Settings!$C$10,MIN(C167,Settings!$C$11)))</f>
        <v/>
      </c>
      <c r="M167" s="23" t="str">
        <f aca="false">IF(L167="","",MAX(0,Settings!$C$6-L167))</f>
        <v/>
      </c>
      <c r="N167" s="10" t="str">
        <f aca="false">IF(D167="","",IF(I167&lt;=0,"Paid",IF(NOT(OR(B167="Micro",B167="Small")),"Not covered by s.15",IF(M167&gt;0,"MSME overdue","MSME within due date"))))</f>
        <v/>
      </c>
      <c r="O167" s="22" t="str">
        <f aca="false">IF(N167&lt;&gt;"MSME overdue","",ROUND(I167*((1+Settings!$C$9*Settings!$C$8/12)^(M167/(365/12))-1),0))</f>
        <v/>
      </c>
      <c r="P167" s="10" t="str">
        <f aca="false">IF(OR(L167="",I167&lt;=0),"",IF(L167&lt;=Settings!$C$7,IF(Settings!$C$6&gt;=Settings!$C$7,"Unpaid past due at year end: review","Pay before year end to avoid disallowance"),""))</f>
        <v/>
      </c>
    </row>
    <row r="168" customFormat="false" ht="15" hidden="false" customHeight="false" outlineLevel="0" collapsed="false">
      <c r="A168" s="8"/>
      <c r="B168" s="8"/>
      <c r="C168" s="19"/>
      <c r="D168" s="8"/>
      <c r="E168" s="17"/>
      <c r="F168" s="17"/>
      <c r="G168" s="21"/>
      <c r="H168" s="21"/>
      <c r="I168" s="22" t="str">
        <f aca="false">IF(D168="","",G168-H168)</f>
        <v/>
      </c>
      <c r="J168" s="23" t="str">
        <f aca="false">IF(D168="","",Settings!$C$6-E168)</f>
        <v/>
      </c>
      <c r="K168" s="10" t="str">
        <f aca="false">IF(D168="","",IF(J168&lt;=30,"0-30 days",IF(J168&lt;=45,"31-45 days",IF(J168&lt;=60,"46-60 days",IF(J168&lt;=90,"61-90 days",IF(J168&lt;=180,"91-180 days","Over 180 days"))))))</f>
        <v/>
      </c>
      <c r="L168" s="24" t="str">
        <f aca="false">IF(OR(D168="",NOT(OR(B168="Micro",B168="Small"))),"",IF(F168="",E168,F168)+IF(C168="",Settings!$C$10,MIN(C168,Settings!$C$11)))</f>
        <v/>
      </c>
      <c r="M168" s="23" t="str">
        <f aca="false">IF(L168="","",MAX(0,Settings!$C$6-L168))</f>
        <v/>
      </c>
      <c r="N168" s="10" t="str">
        <f aca="false">IF(D168="","",IF(I168&lt;=0,"Paid",IF(NOT(OR(B168="Micro",B168="Small")),"Not covered by s.15",IF(M168&gt;0,"MSME overdue","MSME within due date"))))</f>
        <v/>
      </c>
      <c r="O168" s="22" t="str">
        <f aca="false">IF(N168&lt;&gt;"MSME overdue","",ROUND(I168*((1+Settings!$C$9*Settings!$C$8/12)^(M168/(365/12))-1),0))</f>
        <v/>
      </c>
      <c r="P168" s="10" t="str">
        <f aca="false">IF(OR(L168="",I168&lt;=0),"",IF(L168&lt;=Settings!$C$7,IF(Settings!$C$6&gt;=Settings!$C$7,"Unpaid past due at year end: review","Pay before year end to avoid disallowance"),""))</f>
        <v/>
      </c>
    </row>
    <row r="169" customFormat="false" ht="15" hidden="false" customHeight="false" outlineLevel="0" collapsed="false">
      <c r="A169" s="8"/>
      <c r="B169" s="8"/>
      <c r="C169" s="19"/>
      <c r="D169" s="8"/>
      <c r="E169" s="17"/>
      <c r="F169" s="17"/>
      <c r="G169" s="21"/>
      <c r="H169" s="21"/>
      <c r="I169" s="22" t="str">
        <f aca="false">IF(D169="","",G169-H169)</f>
        <v/>
      </c>
      <c r="J169" s="23" t="str">
        <f aca="false">IF(D169="","",Settings!$C$6-E169)</f>
        <v/>
      </c>
      <c r="K169" s="10" t="str">
        <f aca="false">IF(D169="","",IF(J169&lt;=30,"0-30 days",IF(J169&lt;=45,"31-45 days",IF(J169&lt;=60,"46-60 days",IF(J169&lt;=90,"61-90 days",IF(J169&lt;=180,"91-180 days","Over 180 days"))))))</f>
        <v/>
      </c>
      <c r="L169" s="24" t="str">
        <f aca="false">IF(OR(D169="",NOT(OR(B169="Micro",B169="Small"))),"",IF(F169="",E169,F169)+IF(C169="",Settings!$C$10,MIN(C169,Settings!$C$11)))</f>
        <v/>
      </c>
      <c r="M169" s="23" t="str">
        <f aca="false">IF(L169="","",MAX(0,Settings!$C$6-L169))</f>
        <v/>
      </c>
      <c r="N169" s="10" t="str">
        <f aca="false">IF(D169="","",IF(I169&lt;=0,"Paid",IF(NOT(OR(B169="Micro",B169="Small")),"Not covered by s.15",IF(M169&gt;0,"MSME overdue","MSME within due date"))))</f>
        <v/>
      </c>
      <c r="O169" s="22" t="str">
        <f aca="false">IF(N169&lt;&gt;"MSME overdue","",ROUND(I169*((1+Settings!$C$9*Settings!$C$8/12)^(M169/(365/12))-1),0))</f>
        <v/>
      </c>
      <c r="P169" s="10" t="str">
        <f aca="false">IF(OR(L169="",I169&lt;=0),"",IF(L169&lt;=Settings!$C$7,IF(Settings!$C$6&gt;=Settings!$C$7,"Unpaid past due at year end: review","Pay before year end to avoid disallowance"),""))</f>
        <v/>
      </c>
    </row>
    <row r="170" customFormat="false" ht="15" hidden="false" customHeight="false" outlineLevel="0" collapsed="false">
      <c r="A170" s="8"/>
      <c r="B170" s="8"/>
      <c r="C170" s="19"/>
      <c r="D170" s="8"/>
      <c r="E170" s="17"/>
      <c r="F170" s="17"/>
      <c r="G170" s="21"/>
      <c r="H170" s="21"/>
      <c r="I170" s="22" t="str">
        <f aca="false">IF(D170="","",G170-H170)</f>
        <v/>
      </c>
      <c r="J170" s="23" t="str">
        <f aca="false">IF(D170="","",Settings!$C$6-E170)</f>
        <v/>
      </c>
      <c r="K170" s="10" t="str">
        <f aca="false">IF(D170="","",IF(J170&lt;=30,"0-30 days",IF(J170&lt;=45,"31-45 days",IF(J170&lt;=60,"46-60 days",IF(J170&lt;=90,"61-90 days",IF(J170&lt;=180,"91-180 days","Over 180 days"))))))</f>
        <v/>
      </c>
      <c r="L170" s="24" t="str">
        <f aca="false">IF(OR(D170="",NOT(OR(B170="Micro",B170="Small"))),"",IF(F170="",E170,F170)+IF(C170="",Settings!$C$10,MIN(C170,Settings!$C$11)))</f>
        <v/>
      </c>
      <c r="M170" s="23" t="str">
        <f aca="false">IF(L170="","",MAX(0,Settings!$C$6-L170))</f>
        <v/>
      </c>
      <c r="N170" s="10" t="str">
        <f aca="false">IF(D170="","",IF(I170&lt;=0,"Paid",IF(NOT(OR(B170="Micro",B170="Small")),"Not covered by s.15",IF(M170&gt;0,"MSME overdue","MSME within due date"))))</f>
        <v/>
      </c>
      <c r="O170" s="22" t="str">
        <f aca="false">IF(N170&lt;&gt;"MSME overdue","",ROUND(I170*((1+Settings!$C$9*Settings!$C$8/12)^(M170/(365/12))-1),0))</f>
        <v/>
      </c>
      <c r="P170" s="10" t="str">
        <f aca="false">IF(OR(L170="",I170&lt;=0),"",IF(L170&lt;=Settings!$C$7,IF(Settings!$C$6&gt;=Settings!$C$7,"Unpaid past due at year end: review","Pay before year end to avoid disallowance"),""))</f>
        <v/>
      </c>
    </row>
    <row r="171" customFormat="false" ht="15" hidden="false" customHeight="false" outlineLevel="0" collapsed="false">
      <c r="A171" s="8"/>
      <c r="B171" s="8"/>
      <c r="C171" s="19"/>
      <c r="D171" s="8"/>
      <c r="E171" s="17"/>
      <c r="F171" s="17"/>
      <c r="G171" s="21"/>
      <c r="H171" s="21"/>
      <c r="I171" s="22" t="str">
        <f aca="false">IF(D171="","",G171-H171)</f>
        <v/>
      </c>
      <c r="J171" s="23" t="str">
        <f aca="false">IF(D171="","",Settings!$C$6-E171)</f>
        <v/>
      </c>
      <c r="K171" s="10" t="str">
        <f aca="false">IF(D171="","",IF(J171&lt;=30,"0-30 days",IF(J171&lt;=45,"31-45 days",IF(J171&lt;=60,"46-60 days",IF(J171&lt;=90,"61-90 days",IF(J171&lt;=180,"91-180 days","Over 180 days"))))))</f>
        <v/>
      </c>
      <c r="L171" s="24" t="str">
        <f aca="false">IF(OR(D171="",NOT(OR(B171="Micro",B171="Small"))),"",IF(F171="",E171,F171)+IF(C171="",Settings!$C$10,MIN(C171,Settings!$C$11)))</f>
        <v/>
      </c>
      <c r="M171" s="23" t="str">
        <f aca="false">IF(L171="","",MAX(0,Settings!$C$6-L171))</f>
        <v/>
      </c>
      <c r="N171" s="10" t="str">
        <f aca="false">IF(D171="","",IF(I171&lt;=0,"Paid",IF(NOT(OR(B171="Micro",B171="Small")),"Not covered by s.15",IF(M171&gt;0,"MSME overdue","MSME within due date"))))</f>
        <v/>
      </c>
      <c r="O171" s="22" t="str">
        <f aca="false">IF(N171&lt;&gt;"MSME overdue","",ROUND(I171*((1+Settings!$C$9*Settings!$C$8/12)^(M171/(365/12))-1),0))</f>
        <v/>
      </c>
      <c r="P171" s="10" t="str">
        <f aca="false">IF(OR(L171="",I171&lt;=0),"",IF(L171&lt;=Settings!$C$7,IF(Settings!$C$6&gt;=Settings!$C$7,"Unpaid past due at year end: review","Pay before year end to avoid disallowance"),""))</f>
        <v/>
      </c>
    </row>
    <row r="172" customFormat="false" ht="15" hidden="false" customHeight="false" outlineLevel="0" collapsed="false">
      <c r="A172" s="8"/>
      <c r="B172" s="8"/>
      <c r="C172" s="19"/>
      <c r="D172" s="8"/>
      <c r="E172" s="17"/>
      <c r="F172" s="17"/>
      <c r="G172" s="21"/>
      <c r="H172" s="21"/>
      <c r="I172" s="22" t="str">
        <f aca="false">IF(D172="","",G172-H172)</f>
        <v/>
      </c>
      <c r="J172" s="23" t="str">
        <f aca="false">IF(D172="","",Settings!$C$6-E172)</f>
        <v/>
      </c>
      <c r="K172" s="10" t="str">
        <f aca="false">IF(D172="","",IF(J172&lt;=30,"0-30 days",IF(J172&lt;=45,"31-45 days",IF(J172&lt;=60,"46-60 days",IF(J172&lt;=90,"61-90 days",IF(J172&lt;=180,"91-180 days","Over 180 days"))))))</f>
        <v/>
      </c>
      <c r="L172" s="24" t="str">
        <f aca="false">IF(OR(D172="",NOT(OR(B172="Micro",B172="Small"))),"",IF(F172="",E172,F172)+IF(C172="",Settings!$C$10,MIN(C172,Settings!$C$11)))</f>
        <v/>
      </c>
      <c r="M172" s="23" t="str">
        <f aca="false">IF(L172="","",MAX(0,Settings!$C$6-L172))</f>
        <v/>
      </c>
      <c r="N172" s="10" t="str">
        <f aca="false">IF(D172="","",IF(I172&lt;=0,"Paid",IF(NOT(OR(B172="Micro",B172="Small")),"Not covered by s.15",IF(M172&gt;0,"MSME overdue","MSME within due date"))))</f>
        <v/>
      </c>
      <c r="O172" s="22" t="str">
        <f aca="false">IF(N172&lt;&gt;"MSME overdue","",ROUND(I172*((1+Settings!$C$9*Settings!$C$8/12)^(M172/(365/12))-1),0))</f>
        <v/>
      </c>
      <c r="P172" s="10" t="str">
        <f aca="false">IF(OR(L172="",I172&lt;=0),"",IF(L172&lt;=Settings!$C$7,IF(Settings!$C$6&gt;=Settings!$C$7,"Unpaid past due at year end: review","Pay before year end to avoid disallowance"),""))</f>
        <v/>
      </c>
    </row>
    <row r="173" customFormat="false" ht="15" hidden="false" customHeight="false" outlineLevel="0" collapsed="false">
      <c r="A173" s="8"/>
      <c r="B173" s="8"/>
      <c r="C173" s="19"/>
      <c r="D173" s="8"/>
      <c r="E173" s="17"/>
      <c r="F173" s="17"/>
      <c r="G173" s="21"/>
      <c r="H173" s="21"/>
      <c r="I173" s="22" t="str">
        <f aca="false">IF(D173="","",G173-H173)</f>
        <v/>
      </c>
      <c r="J173" s="23" t="str">
        <f aca="false">IF(D173="","",Settings!$C$6-E173)</f>
        <v/>
      </c>
      <c r="K173" s="10" t="str">
        <f aca="false">IF(D173="","",IF(J173&lt;=30,"0-30 days",IF(J173&lt;=45,"31-45 days",IF(J173&lt;=60,"46-60 days",IF(J173&lt;=90,"61-90 days",IF(J173&lt;=180,"91-180 days","Over 180 days"))))))</f>
        <v/>
      </c>
      <c r="L173" s="24" t="str">
        <f aca="false">IF(OR(D173="",NOT(OR(B173="Micro",B173="Small"))),"",IF(F173="",E173,F173)+IF(C173="",Settings!$C$10,MIN(C173,Settings!$C$11)))</f>
        <v/>
      </c>
      <c r="M173" s="23" t="str">
        <f aca="false">IF(L173="","",MAX(0,Settings!$C$6-L173))</f>
        <v/>
      </c>
      <c r="N173" s="10" t="str">
        <f aca="false">IF(D173="","",IF(I173&lt;=0,"Paid",IF(NOT(OR(B173="Micro",B173="Small")),"Not covered by s.15",IF(M173&gt;0,"MSME overdue","MSME within due date"))))</f>
        <v/>
      </c>
      <c r="O173" s="22" t="str">
        <f aca="false">IF(N173&lt;&gt;"MSME overdue","",ROUND(I173*((1+Settings!$C$9*Settings!$C$8/12)^(M173/(365/12))-1),0))</f>
        <v/>
      </c>
      <c r="P173" s="10" t="str">
        <f aca="false">IF(OR(L173="",I173&lt;=0),"",IF(L173&lt;=Settings!$C$7,IF(Settings!$C$6&gt;=Settings!$C$7,"Unpaid past due at year end: review","Pay before year end to avoid disallowance"),""))</f>
        <v/>
      </c>
    </row>
    <row r="174" customFormat="false" ht="15" hidden="false" customHeight="false" outlineLevel="0" collapsed="false">
      <c r="A174" s="8"/>
      <c r="B174" s="8"/>
      <c r="C174" s="19"/>
      <c r="D174" s="8"/>
      <c r="E174" s="17"/>
      <c r="F174" s="17"/>
      <c r="G174" s="21"/>
      <c r="H174" s="21"/>
      <c r="I174" s="22" t="str">
        <f aca="false">IF(D174="","",G174-H174)</f>
        <v/>
      </c>
      <c r="J174" s="23" t="str">
        <f aca="false">IF(D174="","",Settings!$C$6-E174)</f>
        <v/>
      </c>
      <c r="K174" s="10" t="str">
        <f aca="false">IF(D174="","",IF(J174&lt;=30,"0-30 days",IF(J174&lt;=45,"31-45 days",IF(J174&lt;=60,"46-60 days",IF(J174&lt;=90,"61-90 days",IF(J174&lt;=180,"91-180 days","Over 180 days"))))))</f>
        <v/>
      </c>
      <c r="L174" s="24" t="str">
        <f aca="false">IF(OR(D174="",NOT(OR(B174="Micro",B174="Small"))),"",IF(F174="",E174,F174)+IF(C174="",Settings!$C$10,MIN(C174,Settings!$C$11)))</f>
        <v/>
      </c>
      <c r="M174" s="23" t="str">
        <f aca="false">IF(L174="","",MAX(0,Settings!$C$6-L174))</f>
        <v/>
      </c>
      <c r="N174" s="10" t="str">
        <f aca="false">IF(D174="","",IF(I174&lt;=0,"Paid",IF(NOT(OR(B174="Micro",B174="Small")),"Not covered by s.15",IF(M174&gt;0,"MSME overdue","MSME within due date"))))</f>
        <v/>
      </c>
      <c r="O174" s="22" t="str">
        <f aca="false">IF(N174&lt;&gt;"MSME overdue","",ROUND(I174*((1+Settings!$C$9*Settings!$C$8/12)^(M174/(365/12))-1),0))</f>
        <v/>
      </c>
      <c r="P174" s="10" t="str">
        <f aca="false">IF(OR(L174="",I174&lt;=0),"",IF(L174&lt;=Settings!$C$7,IF(Settings!$C$6&gt;=Settings!$C$7,"Unpaid past due at year end: review","Pay before year end to avoid disallowance"),""))</f>
        <v/>
      </c>
    </row>
    <row r="175" customFormat="false" ht="15" hidden="false" customHeight="false" outlineLevel="0" collapsed="false">
      <c r="A175" s="8"/>
      <c r="B175" s="8"/>
      <c r="C175" s="19"/>
      <c r="D175" s="8"/>
      <c r="E175" s="17"/>
      <c r="F175" s="17"/>
      <c r="G175" s="21"/>
      <c r="H175" s="21"/>
      <c r="I175" s="22" t="str">
        <f aca="false">IF(D175="","",G175-H175)</f>
        <v/>
      </c>
      <c r="J175" s="23" t="str">
        <f aca="false">IF(D175="","",Settings!$C$6-E175)</f>
        <v/>
      </c>
      <c r="K175" s="10" t="str">
        <f aca="false">IF(D175="","",IF(J175&lt;=30,"0-30 days",IF(J175&lt;=45,"31-45 days",IF(J175&lt;=60,"46-60 days",IF(J175&lt;=90,"61-90 days",IF(J175&lt;=180,"91-180 days","Over 180 days"))))))</f>
        <v/>
      </c>
      <c r="L175" s="24" t="str">
        <f aca="false">IF(OR(D175="",NOT(OR(B175="Micro",B175="Small"))),"",IF(F175="",E175,F175)+IF(C175="",Settings!$C$10,MIN(C175,Settings!$C$11)))</f>
        <v/>
      </c>
      <c r="M175" s="23" t="str">
        <f aca="false">IF(L175="","",MAX(0,Settings!$C$6-L175))</f>
        <v/>
      </c>
      <c r="N175" s="10" t="str">
        <f aca="false">IF(D175="","",IF(I175&lt;=0,"Paid",IF(NOT(OR(B175="Micro",B175="Small")),"Not covered by s.15",IF(M175&gt;0,"MSME overdue","MSME within due date"))))</f>
        <v/>
      </c>
      <c r="O175" s="22" t="str">
        <f aca="false">IF(N175&lt;&gt;"MSME overdue","",ROUND(I175*((1+Settings!$C$9*Settings!$C$8/12)^(M175/(365/12))-1),0))</f>
        <v/>
      </c>
      <c r="P175" s="10" t="str">
        <f aca="false">IF(OR(L175="",I175&lt;=0),"",IF(L175&lt;=Settings!$C$7,IF(Settings!$C$6&gt;=Settings!$C$7,"Unpaid past due at year end: review","Pay before year end to avoid disallowance"),""))</f>
        <v/>
      </c>
    </row>
    <row r="176" customFormat="false" ht="15" hidden="false" customHeight="false" outlineLevel="0" collapsed="false">
      <c r="A176" s="8"/>
      <c r="B176" s="8"/>
      <c r="C176" s="19"/>
      <c r="D176" s="8"/>
      <c r="E176" s="17"/>
      <c r="F176" s="17"/>
      <c r="G176" s="21"/>
      <c r="H176" s="21"/>
      <c r="I176" s="22" t="str">
        <f aca="false">IF(D176="","",G176-H176)</f>
        <v/>
      </c>
      <c r="J176" s="23" t="str">
        <f aca="false">IF(D176="","",Settings!$C$6-E176)</f>
        <v/>
      </c>
      <c r="K176" s="10" t="str">
        <f aca="false">IF(D176="","",IF(J176&lt;=30,"0-30 days",IF(J176&lt;=45,"31-45 days",IF(J176&lt;=60,"46-60 days",IF(J176&lt;=90,"61-90 days",IF(J176&lt;=180,"91-180 days","Over 180 days"))))))</f>
        <v/>
      </c>
      <c r="L176" s="24" t="str">
        <f aca="false">IF(OR(D176="",NOT(OR(B176="Micro",B176="Small"))),"",IF(F176="",E176,F176)+IF(C176="",Settings!$C$10,MIN(C176,Settings!$C$11)))</f>
        <v/>
      </c>
      <c r="M176" s="23" t="str">
        <f aca="false">IF(L176="","",MAX(0,Settings!$C$6-L176))</f>
        <v/>
      </c>
      <c r="N176" s="10" t="str">
        <f aca="false">IF(D176="","",IF(I176&lt;=0,"Paid",IF(NOT(OR(B176="Micro",B176="Small")),"Not covered by s.15",IF(M176&gt;0,"MSME overdue","MSME within due date"))))</f>
        <v/>
      </c>
      <c r="O176" s="22" t="str">
        <f aca="false">IF(N176&lt;&gt;"MSME overdue","",ROUND(I176*((1+Settings!$C$9*Settings!$C$8/12)^(M176/(365/12))-1),0))</f>
        <v/>
      </c>
      <c r="P176" s="10" t="str">
        <f aca="false">IF(OR(L176="",I176&lt;=0),"",IF(L176&lt;=Settings!$C$7,IF(Settings!$C$6&gt;=Settings!$C$7,"Unpaid past due at year end: review","Pay before year end to avoid disallowance"),""))</f>
        <v/>
      </c>
    </row>
    <row r="177" customFormat="false" ht="15" hidden="false" customHeight="false" outlineLevel="0" collapsed="false">
      <c r="A177" s="8"/>
      <c r="B177" s="8"/>
      <c r="C177" s="19"/>
      <c r="D177" s="8"/>
      <c r="E177" s="17"/>
      <c r="F177" s="17"/>
      <c r="G177" s="21"/>
      <c r="H177" s="21"/>
      <c r="I177" s="22" t="str">
        <f aca="false">IF(D177="","",G177-H177)</f>
        <v/>
      </c>
      <c r="J177" s="23" t="str">
        <f aca="false">IF(D177="","",Settings!$C$6-E177)</f>
        <v/>
      </c>
      <c r="K177" s="10" t="str">
        <f aca="false">IF(D177="","",IF(J177&lt;=30,"0-30 days",IF(J177&lt;=45,"31-45 days",IF(J177&lt;=60,"46-60 days",IF(J177&lt;=90,"61-90 days",IF(J177&lt;=180,"91-180 days","Over 180 days"))))))</f>
        <v/>
      </c>
      <c r="L177" s="24" t="str">
        <f aca="false">IF(OR(D177="",NOT(OR(B177="Micro",B177="Small"))),"",IF(F177="",E177,F177)+IF(C177="",Settings!$C$10,MIN(C177,Settings!$C$11)))</f>
        <v/>
      </c>
      <c r="M177" s="23" t="str">
        <f aca="false">IF(L177="","",MAX(0,Settings!$C$6-L177))</f>
        <v/>
      </c>
      <c r="N177" s="10" t="str">
        <f aca="false">IF(D177="","",IF(I177&lt;=0,"Paid",IF(NOT(OR(B177="Micro",B177="Small")),"Not covered by s.15",IF(M177&gt;0,"MSME overdue","MSME within due date"))))</f>
        <v/>
      </c>
      <c r="O177" s="22" t="str">
        <f aca="false">IF(N177&lt;&gt;"MSME overdue","",ROUND(I177*((1+Settings!$C$9*Settings!$C$8/12)^(M177/(365/12))-1),0))</f>
        <v/>
      </c>
      <c r="P177" s="10" t="str">
        <f aca="false">IF(OR(L177="",I177&lt;=0),"",IF(L177&lt;=Settings!$C$7,IF(Settings!$C$6&gt;=Settings!$C$7,"Unpaid past due at year end: review","Pay before year end to avoid disallowance"),""))</f>
        <v/>
      </c>
    </row>
    <row r="178" customFormat="false" ht="15" hidden="false" customHeight="false" outlineLevel="0" collapsed="false">
      <c r="A178" s="8"/>
      <c r="B178" s="8"/>
      <c r="C178" s="19"/>
      <c r="D178" s="8"/>
      <c r="E178" s="17"/>
      <c r="F178" s="17"/>
      <c r="G178" s="21"/>
      <c r="H178" s="21"/>
      <c r="I178" s="22" t="str">
        <f aca="false">IF(D178="","",G178-H178)</f>
        <v/>
      </c>
      <c r="J178" s="23" t="str">
        <f aca="false">IF(D178="","",Settings!$C$6-E178)</f>
        <v/>
      </c>
      <c r="K178" s="10" t="str">
        <f aca="false">IF(D178="","",IF(J178&lt;=30,"0-30 days",IF(J178&lt;=45,"31-45 days",IF(J178&lt;=60,"46-60 days",IF(J178&lt;=90,"61-90 days",IF(J178&lt;=180,"91-180 days","Over 180 days"))))))</f>
        <v/>
      </c>
      <c r="L178" s="24" t="str">
        <f aca="false">IF(OR(D178="",NOT(OR(B178="Micro",B178="Small"))),"",IF(F178="",E178,F178)+IF(C178="",Settings!$C$10,MIN(C178,Settings!$C$11)))</f>
        <v/>
      </c>
      <c r="M178" s="23" t="str">
        <f aca="false">IF(L178="","",MAX(0,Settings!$C$6-L178))</f>
        <v/>
      </c>
      <c r="N178" s="10" t="str">
        <f aca="false">IF(D178="","",IF(I178&lt;=0,"Paid",IF(NOT(OR(B178="Micro",B178="Small")),"Not covered by s.15",IF(M178&gt;0,"MSME overdue","MSME within due date"))))</f>
        <v/>
      </c>
      <c r="O178" s="22" t="str">
        <f aca="false">IF(N178&lt;&gt;"MSME overdue","",ROUND(I178*((1+Settings!$C$9*Settings!$C$8/12)^(M178/(365/12))-1),0))</f>
        <v/>
      </c>
      <c r="P178" s="10" t="str">
        <f aca="false">IF(OR(L178="",I178&lt;=0),"",IF(L178&lt;=Settings!$C$7,IF(Settings!$C$6&gt;=Settings!$C$7,"Unpaid past due at year end: review","Pay before year end to avoid disallowance"),""))</f>
        <v/>
      </c>
    </row>
    <row r="179" customFormat="false" ht="15" hidden="false" customHeight="false" outlineLevel="0" collapsed="false">
      <c r="A179" s="8"/>
      <c r="B179" s="8"/>
      <c r="C179" s="19"/>
      <c r="D179" s="8"/>
      <c r="E179" s="17"/>
      <c r="F179" s="17"/>
      <c r="G179" s="21"/>
      <c r="H179" s="21"/>
      <c r="I179" s="22" t="str">
        <f aca="false">IF(D179="","",G179-H179)</f>
        <v/>
      </c>
      <c r="J179" s="23" t="str">
        <f aca="false">IF(D179="","",Settings!$C$6-E179)</f>
        <v/>
      </c>
      <c r="K179" s="10" t="str">
        <f aca="false">IF(D179="","",IF(J179&lt;=30,"0-30 days",IF(J179&lt;=45,"31-45 days",IF(J179&lt;=60,"46-60 days",IF(J179&lt;=90,"61-90 days",IF(J179&lt;=180,"91-180 days","Over 180 days"))))))</f>
        <v/>
      </c>
      <c r="L179" s="24" t="str">
        <f aca="false">IF(OR(D179="",NOT(OR(B179="Micro",B179="Small"))),"",IF(F179="",E179,F179)+IF(C179="",Settings!$C$10,MIN(C179,Settings!$C$11)))</f>
        <v/>
      </c>
      <c r="M179" s="23" t="str">
        <f aca="false">IF(L179="","",MAX(0,Settings!$C$6-L179))</f>
        <v/>
      </c>
      <c r="N179" s="10" t="str">
        <f aca="false">IF(D179="","",IF(I179&lt;=0,"Paid",IF(NOT(OR(B179="Micro",B179="Small")),"Not covered by s.15",IF(M179&gt;0,"MSME overdue","MSME within due date"))))</f>
        <v/>
      </c>
      <c r="O179" s="22" t="str">
        <f aca="false">IF(N179&lt;&gt;"MSME overdue","",ROUND(I179*((1+Settings!$C$9*Settings!$C$8/12)^(M179/(365/12))-1),0))</f>
        <v/>
      </c>
      <c r="P179" s="10" t="str">
        <f aca="false">IF(OR(L179="",I179&lt;=0),"",IF(L179&lt;=Settings!$C$7,IF(Settings!$C$6&gt;=Settings!$C$7,"Unpaid past due at year end: review","Pay before year end to avoid disallowance"),""))</f>
        <v/>
      </c>
    </row>
    <row r="180" customFormat="false" ht="15" hidden="false" customHeight="false" outlineLevel="0" collapsed="false">
      <c r="A180" s="8"/>
      <c r="B180" s="8"/>
      <c r="C180" s="19"/>
      <c r="D180" s="8"/>
      <c r="E180" s="17"/>
      <c r="F180" s="17"/>
      <c r="G180" s="21"/>
      <c r="H180" s="21"/>
      <c r="I180" s="22" t="str">
        <f aca="false">IF(D180="","",G180-H180)</f>
        <v/>
      </c>
      <c r="J180" s="23" t="str">
        <f aca="false">IF(D180="","",Settings!$C$6-E180)</f>
        <v/>
      </c>
      <c r="K180" s="10" t="str">
        <f aca="false">IF(D180="","",IF(J180&lt;=30,"0-30 days",IF(J180&lt;=45,"31-45 days",IF(J180&lt;=60,"46-60 days",IF(J180&lt;=90,"61-90 days",IF(J180&lt;=180,"91-180 days","Over 180 days"))))))</f>
        <v/>
      </c>
      <c r="L180" s="24" t="str">
        <f aca="false">IF(OR(D180="",NOT(OR(B180="Micro",B180="Small"))),"",IF(F180="",E180,F180)+IF(C180="",Settings!$C$10,MIN(C180,Settings!$C$11)))</f>
        <v/>
      </c>
      <c r="M180" s="23" t="str">
        <f aca="false">IF(L180="","",MAX(0,Settings!$C$6-L180))</f>
        <v/>
      </c>
      <c r="N180" s="10" t="str">
        <f aca="false">IF(D180="","",IF(I180&lt;=0,"Paid",IF(NOT(OR(B180="Micro",B180="Small")),"Not covered by s.15",IF(M180&gt;0,"MSME overdue","MSME within due date"))))</f>
        <v/>
      </c>
      <c r="O180" s="22" t="str">
        <f aca="false">IF(N180&lt;&gt;"MSME overdue","",ROUND(I180*((1+Settings!$C$9*Settings!$C$8/12)^(M180/(365/12))-1),0))</f>
        <v/>
      </c>
      <c r="P180" s="10" t="str">
        <f aca="false">IF(OR(L180="",I180&lt;=0),"",IF(L180&lt;=Settings!$C$7,IF(Settings!$C$6&gt;=Settings!$C$7,"Unpaid past due at year end: review","Pay before year end to avoid disallowance"),""))</f>
        <v/>
      </c>
    </row>
    <row r="181" customFormat="false" ht="15" hidden="false" customHeight="false" outlineLevel="0" collapsed="false">
      <c r="A181" s="8"/>
      <c r="B181" s="8"/>
      <c r="C181" s="19"/>
      <c r="D181" s="8"/>
      <c r="E181" s="17"/>
      <c r="F181" s="17"/>
      <c r="G181" s="21"/>
      <c r="H181" s="21"/>
      <c r="I181" s="22" t="str">
        <f aca="false">IF(D181="","",G181-H181)</f>
        <v/>
      </c>
      <c r="J181" s="23" t="str">
        <f aca="false">IF(D181="","",Settings!$C$6-E181)</f>
        <v/>
      </c>
      <c r="K181" s="10" t="str">
        <f aca="false">IF(D181="","",IF(J181&lt;=30,"0-30 days",IF(J181&lt;=45,"31-45 days",IF(J181&lt;=60,"46-60 days",IF(J181&lt;=90,"61-90 days",IF(J181&lt;=180,"91-180 days","Over 180 days"))))))</f>
        <v/>
      </c>
      <c r="L181" s="24" t="str">
        <f aca="false">IF(OR(D181="",NOT(OR(B181="Micro",B181="Small"))),"",IF(F181="",E181,F181)+IF(C181="",Settings!$C$10,MIN(C181,Settings!$C$11)))</f>
        <v/>
      </c>
      <c r="M181" s="23" t="str">
        <f aca="false">IF(L181="","",MAX(0,Settings!$C$6-L181))</f>
        <v/>
      </c>
      <c r="N181" s="10" t="str">
        <f aca="false">IF(D181="","",IF(I181&lt;=0,"Paid",IF(NOT(OR(B181="Micro",B181="Small")),"Not covered by s.15",IF(M181&gt;0,"MSME overdue","MSME within due date"))))</f>
        <v/>
      </c>
      <c r="O181" s="22" t="str">
        <f aca="false">IF(N181&lt;&gt;"MSME overdue","",ROUND(I181*((1+Settings!$C$9*Settings!$C$8/12)^(M181/(365/12))-1),0))</f>
        <v/>
      </c>
      <c r="P181" s="10" t="str">
        <f aca="false">IF(OR(L181="",I181&lt;=0),"",IF(L181&lt;=Settings!$C$7,IF(Settings!$C$6&gt;=Settings!$C$7,"Unpaid past due at year end: review","Pay before year end to avoid disallowance"),""))</f>
        <v/>
      </c>
    </row>
    <row r="182" customFormat="false" ht="15" hidden="false" customHeight="false" outlineLevel="0" collapsed="false">
      <c r="A182" s="8"/>
      <c r="B182" s="8"/>
      <c r="C182" s="19"/>
      <c r="D182" s="8"/>
      <c r="E182" s="17"/>
      <c r="F182" s="17"/>
      <c r="G182" s="21"/>
      <c r="H182" s="21"/>
      <c r="I182" s="22" t="str">
        <f aca="false">IF(D182="","",G182-H182)</f>
        <v/>
      </c>
      <c r="J182" s="23" t="str">
        <f aca="false">IF(D182="","",Settings!$C$6-E182)</f>
        <v/>
      </c>
      <c r="K182" s="10" t="str">
        <f aca="false">IF(D182="","",IF(J182&lt;=30,"0-30 days",IF(J182&lt;=45,"31-45 days",IF(J182&lt;=60,"46-60 days",IF(J182&lt;=90,"61-90 days",IF(J182&lt;=180,"91-180 days","Over 180 days"))))))</f>
        <v/>
      </c>
      <c r="L182" s="24" t="str">
        <f aca="false">IF(OR(D182="",NOT(OR(B182="Micro",B182="Small"))),"",IF(F182="",E182,F182)+IF(C182="",Settings!$C$10,MIN(C182,Settings!$C$11)))</f>
        <v/>
      </c>
      <c r="M182" s="23" t="str">
        <f aca="false">IF(L182="","",MAX(0,Settings!$C$6-L182))</f>
        <v/>
      </c>
      <c r="N182" s="10" t="str">
        <f aca="false">IF(D182="","",IF(I182&lt;=0,"Paid",IF(NOT(OR(B182="Micro",B182="Small")),"Not covered by s.15",IF(M182&gt;0,"MSME overdue","MSME within due date"))))</f>
        <v/>
      </c>
      <c r="O182" s="22" t="str">
        <f aca="false">IF(N182&lt;&gt;"MSME overdue","",ROUND(I182*((1+Settings!$C$9*Settings!$C$8/12)^(M182/(365/12))-1),0))</f>
        <v/>
      </c>
      <c r="P182" s="10" t="str">
        <f aca="false">IF(OR(L182="",I182&lt;=0),"",IF(L182&lt;=Settings!$C$7,IF(Settings!$C$6&gt;=Settings!$C$7,"Unpaid past due at year end: review","Pay before year end to avoid disallowance"),""))</f>
        <v/>
      </c>
    </row>
    <row r="183" customFormat="false" ht="15" hidden="false" customHeight="false" outlineLevel="0" collapsed="false">
      <c r="A183" s="8"/>
      <c r="B183" s="8"/>
      <c r="C183" s="19"/>
      <c r="D183" s="8"/>
      <c r="E183" s="17"/>
      <c r="F183" s="17"/>
      <c r="G183" s="21"/>
      <c r="H183" s="21"/>
      <c r="I183" s="22" t="str">
        <f aca="false">IF(D183="","",G183-H183)</f>
        <v/>
      </c>
      <c r="J183" s="23" t="str">
        <f aca="false">IF(D183="","",Settings!$C$6-E183)</f>
        <v/>
      </c>
      <c r="K183" s="10" t="str">
        <f aca="false">IF(D183="","",IF(J183&lt;=30,"0-30 days",IF(J183&lt;=45,"31-45 days",IF(J183&lt;=60,"46-60 days",IF(J183&lt;=90,"61-90 days",IF(J183&lt;=180,"91-180 days","Over 180 days"))))))</f>
        <v/>
      </c>
      <c r="L183" s="24" t="str">
        <f aca="false">IF(OR(D183="",NOT(OR(B183="Micro",B183="Small"))),"",IF(F183="",E183,F183)+IF(C183="",Settings!$C$10,MIN(C183,Settings!$C$11)))</f>
        <v/>
      </c>
      <c r="M183" s="23" t="str">
        <f aca="false">IF(L183="","",MAX(0,Settings!$C$6-L183))</f>
        <v/>
      </c>
      <c r="N183" s="10" t="str">
        <f aca="false">IF(D183="","",IF(I183&lt;=0,"Paid",IF(NOT(OR(B183="Micro",B183="Small")),"Not covered by s.15",IF(M183&gt;0,"MSME overdue","MSME within due date"))))</f>
        <v/>
      </c>
      <c r="O183" s="22" t="str">
        <f aca="false">IF(N183&lt;&gt;"MSME overdue","",ROUND(I183*((1+Settings!$C$9*Settings!$C$8/12)^(M183/(365/12))-1),0))</f>
        <v/>
      </c>
      <c r="P183" s="10" t="str">
        <f aca="false">IF(OR(L183="",I183&lt;=0),"",IF(L183&lt;=Settings!$C$7,IF(Settings!$C$6&gt;=Settings!$C$7,"Unpaid past due at year end: review","Pay before year end to avoid disallowance"),""))</f>
        <v/>
      </c>
    </row>
    <row r="184" customFormat="false" ht="15" hidden="false" customHeight="false" outlineLevel="0" collapsed="false">
      <c r="A184" s="8"/>
      <c r="B184" s="8"/>
      <c r="C184" s="19"/>
      <c r="D184" s="8"/>
      <c r="E184" s="17"/>
      <c r="F184" s="17"/>
      <c r="G184" s="21"/>
      <c r="H184" s="21"/>
      <c r="I184" s="22" t="str">
        <f aca="false">IF(D184="","",G184-H184)</f>
        <v/>
      </c>
      <c r="J184" s="23" t="str">
        <f aca="false">IF(D184="","",Settings!$C$6-E184)</f>
        <v/>
      </c>
      <c r="K184" s="10" t="str">
        <f aca="false">IF(D184="","",IF(J184&lt;=30,"0-30 days",IF(J184&lt;=45,"31-45 days",IF(J184&lt;=60,"46-60 days",IF(J184&lt;=90,"61-90 days",IF(J184&lt;=180,"91-180 days","Over 180 days"))))))</f>
        <v/>
      </c>
      <c r="L184" s="24" t="str">
        <f aca="false">IF(OR(D184="",NOT(OR(B184="Micro",B184="Small"))),"",IF(F184="",E184,F184)+IF(C184="",Settings!$C$10,MIN(C184,Settings!$C$11)))</f>
        <v/>
      </c>
      <c r="M184" s="23" t="str">
        <f aca="false">IF(L184="","",MAX(0,Settings!$C$6-L184))</f>
        <v/>
      </c>
      <c r="N184" s="10" t="str">
        <f aca="false">IF(D184="","",IF(I184&lt;=0,"Paid",IF(NOT(OR(B184="Micro",B184="Small")),"Not covered by s.15",IF(M184&gt;0,"MSME overdue","MSME within due date"))))</f>
        <v/>
      </c>
      <c r="O184" s="22" t="str">
        <f aca="false">IF(N184&lt;&gt;"MSME overdue","",ROUND(I184*((1+Settings!$C$9*Settings!$C$8/12)^(M184/(365/12))-1),0))</f>
        <v/>
      </c>
      <c r="P184" s="10" t="str">
        <f aca="false">IF(OR(L184="",I184&lt;=0),"",IF(L184&lt;=Settings!$C$7,IF(Settings!$C$6&gt;=Settings!$C$7,"Unpaid past due at year end: review","Pay before year end to avoid disallowance"),""))</f>
        <v/>
      </c>
    </row>
    <row r="185" customFormat="false" ht="15" hidden="false" customHeight="false" outlineLevel="0" collapsed="false">
      <c r="A185" s="8"/>
      <c r="B185" s="8"/>
      <c r="C185" s="19"/>
      <c r="D185" s="8"/>
      <c r="E185" s="17"/>
      <c r="F185" s="17"/>
      <c r="G185" s="21"/>
      <c r="H185" s="21"/>
      <c r="I185" s="22" t="str">
        <f aca="false">IF(D185="","",G185-H185)</f>
        <v/>
      </c>
      <c r="J185" s="23" t="str">
        <f aca="false">IF(D185="","",Settings!$C$6-E185)</f>
        <v/>
      </c>
      <c r="K185" s="10" t="str">
        <f aca="false">IF(D185="","",IF(J185&lt;=30,"0-30 days",IF(J185&lt;=45,"31-45 days",IF(J185&lt;=60,"46-60 days",IF(J185&lt;=90,"61-90 days",IF(J185&lt;=180,"91-180 days","Over 180 days"))))))</f>
        <v/>
      </c>
      <c r="L185" s="24" t="str">
        <f aca="false">IF(OR(D185="",NOT(OR(B185="Micro",B185="Small"))),"",IF(F185="",E185,F185)+IF(C185="",Settings!$C$10,MIN(C185,Settings!$C$11)))</f>
        <v/>
      </c>
      <c r="M185" s="23" t="str">
        <f aca="false">IF(L185="","",MAX(0,Settings!$C$6-L185))</f>
        <v/>
      </c>
      <c r="N185" s="10" t="str">
        <f aca="false">IF(D185="","",IF(I185&lt;=0,"Paid",IF(NOT(OR(B185="Micro",B185="Small")),"Not covered by s.15",IF(M185&gt;0,"MSME overdue","MSME within due date"))))</f>
        <v/>
      </c>
      <c r="O185" s="22" t="str">
        <f aca="false">IF(N185&lt;&gt;"MSME overdue","",ROUND(I185*((1+Settings!$C$9*Settings!$C$8/12)^(M185/(365/12))-1),0))</f>
        <v/>
      </c>
      <c r="P185" s="10" t="str">
        <f aca="false">IF(OR(L185="",I185&lt;=0),"",IF(L185&lt;=Settings!$C$7,IF(Settings!$C$6&gt;=Settings!$C$7,"Unpaid past due at year end: review","Pay before year end to avoid disallowance"),""))</f>
        <v/>
      </c>
    </row>
    <row r="186" customFormat="false" ht="15" hidden="false" customHeight="false" outlineLevel="0" collapsed="false">
      <c r="A186" s="8"/>
      <c r="B186" s="8"/>
      <c r="C186" s="19"/>
      <c r="D186" s="8"/>
      <c r="E186" s="17"/>
      <c r="F186" s="17"/>
      <c r="G186" s="21"/>
      <c r="H186" s="21"/>
      <c r="I186" s="22" t="str">
        <f aca="false">IF(D186="","",G186-H186)</f>
        <v/>
      </c>
      <c r="J186" s="23" t="str">
        <f aca="false">IF(D186="","",Settings!$C$6-E186)</f>
        <v/>
      </c>
      <c r="K186" s="10" t="str">
        <f aca="false">IF(D186="","",IF(J186&lt;=30,"0-30 days",IF(J186&lt;=45,"31-45 days",IF(J186&lt;=60,"46-60 days",IF(J186&lt;=90,"61-90 days",IF(J186&lt;=180,"91-180 days","Over 180 days"))))))</f>
        <v/>
      </c>
      <c r="L186" s="24" t="str">
        <f aca="false">IF(OR(D186="",NOT(OR(B186="Micro",B186="Small"))),"",IF(F186="",E186,F186)+IF(C186="",Settings!$C$10,MIN(C186,Settings!$C$11)))</f>
        <v/>
      </c>
      <c r="M186" s="23" t="str">
        <f aca="false">IF(L186="","",MAX(0,Settings!$C$6-L186))</f>
        <v/>
      </c>
      <c r="N186" s="10" t="str">
        <f aca="false">IF(D186="","",IF(I186&lt;=0,"Paid",IF(NOT(OR(B186="Micro",B186="Small")),"Not covered by s.15",IF(M186&gt;0,"MSME overdue","MSME within due date"))))</f>
        <v/>
      </c>
      <c r="O186" s="22" t="str">
        <f aca="false">IF(N186&lt;&gt;"MSME overdue","",ROUND(I186*((1+Settings!$C$9*Settings!$C$8/12)^(M186/(365/12))-1),0))</f>
        <v/>
      </c>
      <c r="P186" s="10" t="str">
        <f aca="false">IF(OR(L186="",I186&lt;=0),"",IF(L186&lt;=Settings!$C$7,IF(Settings!$C$6&gt;=Settings!$C$7,"Unpaid past due at year end: review","Pay before year end to avoid disallowance"),""))</f>
        <v/>
      </c>
    </row>
    <row r="187" customFormat="false" ht="15" hidden="false" customHeight="false" outlineLevel="0" collapsed="false">
      <c r="A187" s="8"/>
      <c r="B187" s="8"/>
      <c r="C187" s="19"/>
      <c r="D187" s="8"/>
      <c r="E187" s="17"/>
      <c r="F187" s="17"/>
      <c r="G187" s="21"/>
      <c r="H187" s="21"/>
      <c r="I187" s="22" t="str">
        <f aca="false">IF(D187="","",G187-H187)</f>
        <v/>
      </c>
      <c r="J187" s="23" t="str">
        <f aca="false">IF(D187="","",Settings!$C$6-E187)</f>
        <v/>
      </c>
      <c r="K187" s="10" t="str">
        <f aca="false">IF(D187="","",IF(J187&lt;=30,"0-30 days",IF(J187&lt;=45,"31-45 days",IF(J187&lt;=60,"46-60 days",IF(J187&lt;=90,"61-90 days",IF(J187&lt;=180,"91-180 days","Over 180 days"))))))</f>
        <v/>
      </c>
      <c r="L187" s="24" t="str">
        <f aca="false">IF(OR(D187="",NOT(OR(B187="Micro",B187="Small"))),"",IF(F187="",E187,F187)+IF(C187="",Settings!$C$10,MIN(C187,Settings!$C$11)))</f>
        <v/>
      </c>
      <c r="M187" s="23" t="str">
        <f aca="false">IF(L187="","",MAX(0,Settings!$C$6-L187))</f>
        <v/>
      </c>
      <c r="N187" s="10" t="str">
        <f aca="false">IF(D187="","",IF(I187&lt;=0,"Paid",IF(NOT(OR(B187="Micro",B187="Small")),"Not covered by s.15",IF(M187&gt;0,"MSME overdue","MSME within due date"))))</f>
        <v/>
      </c>
      <c r="O187" s="22" t="str">
        <f aca="false">IF(N187&lt;&gt;"MSME overdue","",ROUND(I187*((1+Settings!$C$9*Settings!$C$8/12)^(M187/(365/12))-1),0))</f>
        <v/>
      </c>
      <c r="P187" s="10" t="str">
        <f aca="false">IF(OR(L187="",I187&lt;=0),"",IF(L187&lt;=Settings!$C$7,IF(Settings!$C$6&gt;=Settings!$C$7,"Unpaid past due at year end: review","Pay before year end to avoid disallowance"),""))</f>
        <v/>
      </c>
    </row>
    <row r="188" customFormat="false" ht="15" hidden="false" customHeight="false" outlineLevel="0" collapsed="false">
      <c r="A188" s="8"/>
      <c r="B188" s="8"/>
      <c r="C188" s="19"/>
      <c r="D188" s="8"/>
      <c r="E188" s="17"/>
      <c r="F188" s="17"/>
      <c r="G188" s="21"/>
      <c r="H188" s="21"/>
      <c r="I188" s="22" t="str">
        <f aca="false">IF(D188="","",G188-H188)</f>
        <v/>
      </c>
      <c r="J188" s="23" t="str">
        <f aca="false">IF(D188="","",Settings!$C$6-E188)</f>
        <v/>
      </c>
      <c r="K188" s="10" t="str">
        <f aca="false">IF(D188="","",IF(J188&lt;=30,"0-30 days",IF(J188&lt;=45,"31-45 days",IF(J188&lt;=60,"46-60 days",IF(J188&lt;=90,"61-90 days",IF(J188&lt;=180,"91-180 days","Over 180 days"))))))</f>
        <v/>
      </c>
      <c r="L188" s="24" t="str">
        <f aca="false">IF(OR(D188="",NOT(OR(B188="Micro",B188="Small"))),"",IF(F188="",E188,F188)+IF(C188="",Settings!$C$10,MIN(C188,Settings!$C$11)))</f>
        <v/>
      </c>
      <c r="M188" s="23" t="str">
        <f aca="false">IF(L188="","",MAX(0,Settings!$C$6-L188))</f>
        <v/>
      </c>
      <c r="N188" s="10" t="str">
        <f aca="false">IF(D188="","",IF(I188&lt;=0,"Paid",IF(NOT(OR(B188="Micro",B188="Small")),"Not covered by s.15",IF(M188&gt;0,"MSME overdue","MSME within due date"))))</f>
        <v/>
      </c>
      <c r="O188" s="22" t="str">
        <f aca="false">IF(N188&lt;&gt;"MSME overdue","",ROUND(I188*((1+Settings!$C$9*Settings!$C$8/12)^(M188/(365/12))-1),0))</f>
        <v/>
      </c>
      <c r="P188" s="10" t="str">
        <f aca="false">IF(OR(L188="",I188&lt;=0),"",IF(L188&lt;=Settings!$C$7,IF(Settings!$C$6&gt;=Settings!$C$7,"Unpaid past due at year end: review","Pay before year end to avoid disallowance"),""))</f>
        <v/>
      </c>
    </row>
    <row r="189" customFormat="false" ht="15" hidden="false" customHeight="false" outlineLevel="0" collapsed="false">
      <c r="A189" s="8"/>
      <c r="B189" s="8"/>
      <c r="C189" s="19"/>
      <c r="D189" s="8"/>
      <c r="E189" s="17"/>
      <c r="F189" s="17"/>
      <c r="G189" s="21"/>
      <c r="H189" s="21"/>
      <c r="I189" s="22" t="str">
        <f aca="false">IF(D189="","",G189-H189)</f>
        <v/>
      </c>
      <c r="J189" s="23" t="str">
        <f aca="false">IF(D189="","",Settings!$C$6-E189)</f>
        <v/>
      </c>
      <c r="K189" s="10" t="str">
        <f aca="false">IF(D189="","",IF(J189&lt;=30,"0-30 days",IF(J189&lt;=45,"31-45 days",IF(J189&lt;=60,"46-60 days",IF(J189&lt;=90,"61-90 days",IF(J189&lt;=180,"91-180 days","Over 180 days"))))))</f>
        <v/>
      </c>
      <c r="L189" s="24" t="str">
        <f aca="false">IF(OR(D189="",NOT(OR(B189="Micro",B189="Small"))),"",IF(F189="",E189,F189)+IF(C189="",Settings!$C$10,MIN(C189,Settings!$C$11)))</f>
        <v/>
      </c>
      <c r="M189" s="23" t="str">
        <f aca="false">IF(L189="","",MAX(0,Settings!$C$6-L189))</f>
        <v/>
      </c>
      <c r="N189" s="10" t="str">
        <f aca="false">IF(D189="","",IF(I189&lt;=0,"Paid",IF(NOT(OR(B189="Micro",B189="Small")),"Not covered by s.15",IF(M189&gt;0,"MSME overdue","MSME within due date"))))</f>
        <v/>
      </c>
      <c r="O189" s="22" t="str">
        <f aca="false">IF(N189&lt;&gt;"MSME overdue","",ROUND(I189*((1+Settings!$C$9*Settings!$C$8/12)^(M189/(365/12))-1),0))</f>
        <v/>
      </c>
      <c r="P189" s="10" t="str">
        <f aca="false">IF(OR(L189="",I189&lt;=0),"",IF(L189&lt;=Settings!$C$7,IF(Settings!$C$6&gt;=Settings!$C$7,"Unpaid past due at year end: review","Pay before year end to avoid disallowance"),""))</f>
        <v/>
      </c>
    </row>
    <row r="190" customFormat="false" ht="15" hidden="false" customHeight="false" outlineLevel="0" collapsed="false">
      <c r="A190" s="8"/>
      <c r="B190" s="8"/>
      <c r="C190" s="19"/>
      <c r="D190" s="8"/>
      <c r="E190" s="17"/>
      <c r="F190" s="17"/>
      <c r="G190" s="21"/>
      <c r="H190" s="21"/>
      <c r="I190" s="22" t="str">
        <f aca="false">IF(D190="","",G190-H190)</f>
        <v/>
      </c>
      <c r="J190" s="23" t="str">
        <f aca="false">IF(D190="","",Settings!$C$6-E190)</f>
        <v/>
      </c>
      <c r="K190" s="10" t="str">
        <f aca="false">IF(D190="","",IF(J190&lt;=30,"0-30 days",IF(J190&lt;=45,"31-45 days",IF(J190&lt;=60,"46-60 days",IF(J190&lt;=90,"61-90 days",IF(J190&lt;=180,"91-180 days","Over 180 days"))))))</f>
        <v/>
      </c>
      <c r="L190" s="24" t="str">
        <f aca="false">IF(OR(D190="",NOT(OR(B190="Micro",B190="Small"))),"",IF(F190="",E190,F190)+IF(C190="",Settings!$C$10,MIN(C190,Settings!$C$11)))</f>
        <v/>
      </c>
      <c r="M190" s="23" t="str">
        <f aca="false">IF(L190="","",MAX(0,Settings!$C$6-L190))</f>
        <v/>
      </c>
      <c r="N190" s="10" t="str">
        <f aca="false">IF(D190="","",IF(I190&lt;=0,"Paid",IF(NOT(OR(B190="Micro",B190="Small")),"Not covered by s.15",IF(M190&gt;0,"MSME overdue","MSME within due date"))))</f>
        <v/>
      </c>
      <c r="O190" s="22" t="str">
        <f aca="false">IF(N190&lt;&gt;"MSME overdue","",ROUND(I190*((1+Settings!$C$9*Settings!$C$8/12)^(M190/(365/12))-1),0))</f>
        <v/>
      </c>
      <c r="P190" s="10" t="str">
        <f aca="false">IF(OR(L190="",I190&lt;=0),"",IF(L190&lt;=Settings!$C$7,IF(Settings!$C$6&gt;=Settings!$C$7,"Unpaid past due at year end: review","Pay before year end to avoid disallowance"),""))</f>
        <v/>
      </c>
    </row>
    <row r="191" customFormat="false" ht="15" hidden="false" customHeight="false" outlineLevel="0" collapsed="false">
      <c r="A191" s="8"/>
      <c r="B191" s="8"/>
      <c r="C191" s="19"/>
      <c r="D191" s="8"/>
      <c r="E191" s="17"/>
      <c r="F191" s="17"/>
      <c r="G191" s="21"/>
      <c r="H191" s="21"/>
      <c r="I191" s="22" t="str">
        <f aca="false">IF(D191="","",G191-H191)</f>
        <v/>
      </c>
      <c r="J191" s="23" t="str">
        <f aca="false">IF(D191="","",Settings!$C$6-E191)</f>
        <v/>
      </c>
      <c r="K191" s="10" t="str">
        <f aca="false">IF(D191="","",IF(J191&lt;=30,"0-30 days",IF(J191&lt;=45,"31-45 days",IF(J191&lt;=60,"46-60 days",IF(J191&lt;=90,"61-90 days",IF(J191&lt;=180,"91-180 days","Over 180 days"))))))</f>
        <v/>
      </c>
      <c r="L191" s="24" t="str">
        <f aca="false">IF(OR(D191="",NOT(OR(B191="Micro",B191="Small"))),"",IF(F191="",E191,F191)+IF(C191="",Settings!$C$10,MIN(C191,Settings!$C$11)))</f>
        <v/>
      </c>
      <c r="M191" s="23" t="str">
        <f aca="false">IF(L191="","",MAX(0,Settings!$C$6-L191))</f>
        <v/>
      </c>
      <c r="N191" s="10" t="str">
        <f aca="false">IF(D191="","",IF(I191&lt;=0,"Paid",IF(NOT(OR(B191="Micro",B191="Small")),"Not covered by s.15",IF(M191&gt;0,"MSME overdue","MSME within due date"))))</f>
        <v/>
      </c>
      <c r="O191" s="22" t="str">
        <f aca="false">IF(N191&lt;&gt;"MSME overdue","",ROUND(I191*((1+Settings!$C$9*Settings!$C$8/12)^(M191/(365/12))-1),0))</f>
        <v/>
      </c>
      <c r="P191" s="10" t="str">
        <f aca="false">IF(OR(L191="",I191&lt;=0),"",IF(L191&lt;=Settings!$C$7,IF(Settings!$C$6&gt;=Settings!$C$7,"Unpaid past due at year end: review","Pay before year end to avoid disallowance"),""))</f>
        <v/>
      </c>
    </row>
    <row r="192" customFormat="false" ht="15" hidden="false" customHeight="false" outlineLevel="0" collapsed="false">
      <c r="A192" s="8"/>
      <c r="B192" s="8"/>
      <c r="C192" s="19"/>
      <c r="D192" s="8"/>
      <c r="E192" s="17"/>
      <c r="F192" s="17"/>
      <c r="G192" s="21"/>
      <c r="H192" s="21"/>
      <c r="I192" s="22" t="str">
        <f aca="false">IF(D192="","",G192-H192)</f>
        <v/>
      </c>
      <c r="J192" s="23" t="str">
        <f aca="false">IF(D192="","",Settings!$C$6-E192)</f>
        <v/>
      </c>
      <c r="K192" s="10" t="str">
        <f aca="false">IF(D192="","",IF(J192&lt;=30,"0-30 days",IF(J192&lt;=45,"31-45 days",IF(J192&lt;=60,"46-60 days",IF(J192&lt;=90,"61-90 days",IF(J192&lt;=180,"91-180 days","Over 180 days"))))))</f>
        <v/>
      </c>
      <c r="L192" s="24" t="str">
        <f aca="false">IF(OR(D192="",NOT(OR(B192="Micro",B192="Small"))),"",IF(F192="",E192,F192)+IF(C192="",Settings!$C$10,MIN(C192,Settings!$C$11)))</f>
        <v/>
      </c>
      <c r="M192" s="23" t="str">
        <f aca="false">IF(L192="","",MAX(0,Settings!$C$6-L192))</f>
        <v/>
      </c>
      <c r="N192" s="10" t="str">
        <f aca="false">IF(D192="","",IF(I192&lt;=0,"Paid",IF(NOT(OR(B192="Micro",B192="Small")),"Not covered by s.15",IF(M192&gt;0,"MSME overdue","MSME within due date"))))</f>
        <v/>
      </c>
      <c r="O192" s="22" t="str">
        <f aca="false">IF(N192&lt;&gt;"MSME overdue","",ROUND(I192*((1+Settings!$C$9*Settings!$C$8/12)^(M192/(365/12))-1),0))</f>
        <v/>
      </c>
      <c r="P192" s="10" t="str">
        <f aca="false">IF(OR(L192="",I192&lt;=0),"",IF(L192&lt;=Settings!$C$7,IF(Settings!$C$6&gt;=Settings!$C$7,"Unpaid past due at year end: review","Pay before year end to avoid disallowance"),""))</f>
        <v/>
      </c>
    </row>
    <row r="193" customFormat="false" ht="15" hidden="false" customHeight="false" outlineLevel="0" collapsed="false">
      <c r="A193" s="8"/>
      <c r="B193" s="8"/>
      <c r="C193" s="19"/>
      <c r="D193" s="8"/>
      <c r="E193" s="17"/>
      <c r="F193" s="17"/>
      <c r="G193" s="21"/>
      <c r="H193" s="21"/>
      <c r="I193" s="22" t="str">
        <f aca="false">IF(D193="","",G193-H193)</f>
        <v/>
      </c>
      <c r="J193" s="23" t="str">
        <f aca="false">IF(D193="","",Settings!$C$6-E193)</f>
        <v/>
      </c>
      <c r="K193" s="10" t="str">
        <f aca="false">IF(D193="","",IF(J193&lt;=30,"0-30 days",IF(J193&lt;=45,"31-45 days",IF(J193&lt;=60,"46-60 days",IF(J193&lt;=90,"61-90 days",IF(J193&lt;=180,"91-180 days","Over 180 days"))))))</f>
        <v/>
      </c>
      <c r="L193" s="24" t="str">
        <f aca="false">IF(OR(D193="",NOT(OR(B193="Micro",B193="Small"))),"",IF(F193="",E193,F193)+IF(C193="",Settings!$C$10,MIN(C193,Settings!$C$11)))</f>
        <v/>
      </c>
      <c r="M193" s="23" t="str">
        <f aca="false">IF(L193="","",MAX(0,Settings!$C$6-L193))</f>
        <v/>
      </c>
      <c r="N193" s="10" t="str">
        <f aca="false">IF(D193="","",IF(I193&lt;=0,"Paid",IF(NOT(OR(B193="Micro",B193="Small")),"Not covered by s.15",IF(M193&gt;0,"MSME overdue","MSME within due date"))))</f>
        <v/>
      </c>
      <c r="O193" s="22" t="str">
        <f aca="false">IF(N193&lt;&gt;"MSME overdue","",ROUND(I193*((1+Settings!$C$9*Settings!$C$8/12)^(M193/(365/12))-1),0))</f>
        <v/>
      </c>
      <c r="P193" s="10" t="str">
        <f aca="false">IF(OR(L193="",I193&lt;=0),"",IF(L193&lt;=Settings!$C$7,IF(Settings!$C$6&gt;=Settings!$C$7,"Unpaid past due at year end: review","Pay before year end to avoid disallowance"),""))</f>
        <v/>
      </c>
    </row>
    <row r="194" customFormat="false" ht="15" hidden="false" customHeight="false" outlineLevel="0" collapsed="false">
      <c r="A194" s="8"/>
      <c r="B194" s="8"/>
      <c r="C194" s="19"/>
      <c r="D194" s="8"/>
      <c r="E194" s="17"/>
      <c r="F194" s="17"/>
      <c r="G194" s="21"/>
      <c r="H194" s="21"/>
      <c r="I194" s="22" t="str">
        <f aca="false">IF(D194="","",G194-H194)</f>
        <v/>
      </c>
      <c r="J194" s="23" t="str">
        <f aca="false">IF(D194="","",Settings!$C$6-E194)</f>
        <v/>
      </c>
      <c r="K194" s="10" t="str">
        <f aca="false">IF(D194="","",IF(J194&lt;=30,"0-30 days",IF(J194&lt;=45,"31-45 days",IF(J194&lt;=60,"46-60 days",IF(J194&lt;=90,"61-90 days",IF(J194&lt;=180,"91-180 days","Over 180 days"))))))</f>
        <v/>
      </c>
      <c r="L194" s="24" t="str">
        <f aca="false">IF(OR(D194="",NOT(OR(B194="Micro",B194="Small"))),"",IF(F194="",E194,F194)+IF(C194="",Settings!$C$10,MIN(C194,Settings!$C$11)))</f>
        <v/>
      </c>
      <c r="M194" s="23" t="str">
        <f aca="false">IF(L194="","",MAX(0,Settings!$C$6-L194))</f>
        <v/>
      </c>
      <c r="N194" s="10" t="str">
        <f aca="false">IF(D194="","",IF(I194&lt;=0,"Paid",IF(NOT(OR(B194="Micro",B194="Small")),"Not covered by s.15",IF(M194&gt;0,"MSME overdue","MSME within due date"))))</f>
        <v/>
      </c>
      <c r="O194" s="22" t="str">
        <f aca="false">IF(N194&lt;&gt;"MSME overdue","",ROUND(I194*((1+Settings!$C$9*Settings!$C$8/12)^(M194/(365/12))-1),0))</f>
        <v/>
      </c>
      <c r="P194" s="10" t="str">
        <f aca="false">IF(OR(L194="",I194&lt;=0),"",IF(L194&lt;=Settings!$C$7,IF(Settings!$C$6&gt;=Settings!$C$7,"Unpaid past due at year end: review","Pay before year end to avoid disallowance"),""))</f>
        <v/>
      </c>
    </row>
    <row r="195" customFormat="false" ht="15" hidden="false" customHeight="false" outlineLevel="0" collapsed="false">
      <c r="A195" s="8"/>
      <c r="B195" s="8"/>
      <c r="C195" s="19"/>
      <c r="D195" s="8"/>
      <c r="E195" s="17"/>
      <c r="F195" s="17"/>
      <c r="G195" s="21"/>
      <c r="H195" s="21"/>
      <c r="I195" s="22" t="str">
        <f aca="false">IF(D195="","",G195-H195)</f>
        <v/>
      </c>
      <c r="J195" s="23" t="str">
        <f aca="false">IF(D195="","",Settings!$C$6-E195)</f>
        <v/>
      </c>
      <c r="K195" s="10" t="str">
        <f aca="false">IF(D195="","",IF(J195&lt;=30,"0-30 days",IF(J195&lt;=45,"31-45 days",IF(J195&lt;=60,"46-60 days",IF(J195&lt;=90,"61-90 days",IF(J195&lt;=180,"91-180 days","Over 180 days"))))))</f>
        <v/>
      </c>
      <c r="L195" s="24" t="str">
        <f aca="false">IF(OR(D195="",NOT(OR(B195="Micro",B195="Small"))),"",IF(F195="",E195,F195)+IF(C195="",Settings!$C$10,MIN(C195,Settings!$C$11)))</f>
        <v/>
      </c>
      <c r="M195" s="23" t="str">
        <f aca="false">IF(L195="","",MAX(0,Settings!$C$6-L195))</f>
        <v/>
      </c>
      <c r="N195" s="10" t="str">
        <f aca="false">IF(D195="","",IF(I195&lt;=0,"Paid",IF(NOT(OR(B195="Micro",B195="Small")),"Not covered by s.15",IF(M195&gt;0,"MSME overdue","MSME within due date"))))</f>
        <v/>
      </c>
      <c r="O195" s="22" t="str">
        <f aca="false">IF(N195&lt;&gt;"MSME overdue","",ROUND(I195*((1+Settings!$C$9*Settings!$C$8/12)^(M195/(365/12))-1),0))</f>
        <v/>
      </c>
      <c r="P195" s="10" t="str">
        <f aca="false">IF(OR(L195="",I195&lt;=0),"",IF(L195&lt;=Settings!$C$7,IF(Settings!$C$6&gt;=Settings!$C$7,"Unpaid past due at year end: review","Pay before year end to avoid disallowance"),""))</f>
        <v/>
      </c>
    </row>
    <row r="196" customFormat="false" ht="15" hidden="false" customHeight="false" outlineLevel="0" collapsed="false">
      <c r="A196" s="8"/>
      <c r="B196" s="8"/>
      <c r="C196" s="19"/>
      <c r="D196" s="8"/>
      <c r="E196" s="17"/>
      <c r="F196" s="17"/>
      <c r="G196" s="21"/>
      <c r="H196" s="21"/>
      <c r="I196" s="22" t="str">
        <f aca="false">IF(D196="","",G196-H196)</f>
        <v/>
      </c>
      <c r="J196" s="23" t="str">
        <f aca="false">IF(D196="","",Settings!$C$6-E196)</f>
        <v/>
      </c>
      <c r="K196" s="10" t="str">
        <f aca="false">IF(D196="","",IF(J196&lt;=30,"0-30 days",IF(J196&lt;=45,"31-45 days",IF(J196&lt;=60,"46-60 days",IF(J196&lt;=90,"61-90 days",IF(J196&lt;=180,"91-180 days","Over 180 days"))))))</f>
        <v/>
      </c>
      <c r="L196" s="24" t="str">
        <f aca="false">IF(OR(D196="",NOT(OR(B196="Micro",B196="Small"))),"",IF(F196="",E196,F196)+IF(C196="",Settings!$C$10,MIN(C196,Settings!$C$11)))</f>
        <v/>
      </c>
      <c r="M196" s="23" t="str">
        <f aca="false">IF(L196="","",MAX(0,Settings!$C$6-L196))</f>
        <v/>
      </c>
      <c r="N196" s="10" t="str">
        <f aca="false">IF(D196="","",IF(I196&lt;=0,"Paid",IF(NOT(OR(B196="Micro",B196="Small")),"Not covered by s.15",IF(M196&gt;0,"MSME overdue","MSME within due date"))))</f>
        <v/>
      </c>
      <c r="O196" s="22" t="str">
        <f aca="false">IF(N196&lt;&gt;"MSME overdue","",ROUND(I196*((1+Settings!$C$9*Settings!$C$8/12)^(M196/(365/12))-1),0))</f>
        <v/>
      </c>
      <c r="P196" s="10" t="str">
        <f aca="false">IF(OR(L196="",I196&lt;=0),"",IF(L196&lt;=Settings!$C$7,IF(Settings!$C$6&gt;=Settings!$C$7,"Unpaid past due at year end: review","Pay before year end to avoid disallowance"),""))</f>
        <v/>
      </c>
    </row>
    <row r="197" customFormat="false" ht="15" hidden="false" customHeight="false" outlineLevel="0" collapsed="false">
      <c r="A197" s="8"/>
      <c r="B197" s="8"/>
      <c r="C197" s="19"/>
      <c r="D197" s="8"/>
      <c r="E197" s="17"/>
      <c r="F197" s="17"/>
      <c r="G197" s="21"/>
      <c r="H197" s="21"/>
      <c r="I197" s="22" t="str">
        <f aca="false">IF(D197="","",G197-H197)</f>
        <v/>
      </c>
      <c r="J197" s="23" t="str">
        <f aca="false">IF(D197="","",Settings!$C$6-E197)</f>
        <v/>
      </c>
      <c r="K197" s="10" t="str">
        <f aca="false">IF(D197="","",IF(J197&lt;=30,"0-30 days",IF(J197&lt;=45,"31-45 days",IF(J197&lt;=60,"46-60 days",IF(J197&lt;=90,"61-90 days",IF(J197&lt;=180,"91-180 days","Over 180 days"))))))</f>
        <v/>
      </c>
      <c r="L197" s="24" t="str">
        <f aca="false">IF(OR(D197="",NOT(OR(B197="Micro",B197="Small"))),"",IF(F197="",E197,F197)+IF(C197="",Settings!$C$10,MIN(C197,Settings!$C$11)))</f>
        <v/>
      </c>
      <c r="M197" s="23" t="str">
        <f aca="false">IF(L197="","",MAX(0,Settings!$C$6-L197))</f>
        <v/>
      </c>
      <c r="N197" s="10" t="str">
        <f aca="false">IF(D197="","",IF(I197&lt;=0,"Paid",IF(NOT(OR(B197="Micro",B197="Small")),"Not covered by s.15",IF(M197&gt;0,"MSME overdue","MSME within due date"))))</f>
        <v/>
      </c>
      <c r="O197" s="22" t="str">
        <f aca="false">IF(N197&lt;&gt;"MSME overdue","",ROUND(I197*((1+Settings!$C$9*Settings!$C$8/12)^(M197/(365/12))-1),0))</f>
        <v/>
      </c>
      <c r="P197" s="10" t="str">
        <f aca="false">IF(OR(L197="",I197&lt;=0),"",IF(L197&lt;=Settings!$C$7,IF(Settings!$C$6&gt;=Settings!$C$7,"Unpaid past due at year end: review","Pay before year end to avoid disallowance"),""))</f>
        <v/>
      </c>
    </row>
    <row r="198" customFormat="false" ht="15" hidden="false" customHeight="false" outlineLevel="0" collapsed="false">
      <c r="A198" s="8"/>
      <c r="B198" s="8"/>
      <c r="C198" s="19"/>
      <c r="D198" s="8"/>
      <c r="E198" s="17"/>
      <c r="F198" s="17"/>
      <c r="G198" s="21"/>
      <c r="H198" s="21"/>
      <c r="I198" s="22" t="str">
        <f aca="false">IF(D198="","",G198-H198)</f>
        <v/>
      </c>
      <c r="J198" s="23" t="str">
        <f aca="false">IF(D198="","",Settings!$C$6-E198)</f>
        <v/>
      </c>
      <c r="K198" s="10" t="str">
        <f aca="false">IF(D198="","",IF(J198&lt;=30,"0-30 days",IF(J198&lt;=45,"31-45 days",IF(J198&lt;=60,"46-60 days",IF(J198&lt;=90,"61-90 days",IF(J198&lt;=180,"91-180 days","Over 180 days"))))))</f>
        <v/>
      </c>
      <c r="L198" s="24" t="str">
        <f aca="false">IF(OR(D198="",NOT(OR(B198="Micro",B198="Small"))),"",IF(F198="",E198,F198)+IF(C198="",Settings!$C$10,MIN(C198,Settings!$C$11)))</f>
        <v/>
      </c>
      <c r="M198" s="23" t="str">
        <f aca="false">IF(L198="","",MAX(0,Settings!$C$6-L198))</f>
        <v/>
      </c>
      <c r="N198" s="10" t="str">
        <f aca="false">IF(D198="","",IF(I198&lt;=0,"Paid",IF(NOT(OR(B198="Micro",B198="Small")),"Not covered by s.15",IF(M198&gt;0,"MSME overdue","MSME within due date"))))</f>
        <v/>
      </c>
      <c r="O198" s="22" t="str">
        <f aca="false">IF(N198&lt;&gt;"MSME overdue","",ROUND(I198*((1+Settings!$C$9*Settings!$C$8/12)^(M198/(365/12))-1),0))</f>
        <v/>
      </c>
      <c r="P198" s="10" t="str">
        <f aca="false">IF(OR(L198="",I198&lt;=0),"",IF(L198&lt;=Settings!$C$7,IF(Settings!$C$6&gt;=Settings!$C$7,"Unpaid past due at year end: review","Pay before year end to avoid disallowance"),""))</f>
        <v/>
      </c>
    </row>
    <row r="199" customFormat="false" ht="15" hidden="false" customHeight="false" outlineLevel="0" collapsed="false">
      <c r="A199" s="8"/>
      <c r="B199" s="8"/>
      <c r="C199" s="19"/>
      <c r="D199" s="8"/>
      <c r="E199" s="17"/>
      <c r="F199" s="17"/>
      <c r="G199" s="21"/>
      <c r="H199" s="21"/>
      <c r="I199" s="22" t="str">
        <f aca="false">IF(D199="","",G199-H199)</f>
        <v/>
      </c>
      <c r="J199" s="23" t="str">
        <f aca="false">IF(D199="","",Settings!$C$6-E199)</f>
        <v/>
      </c>
      <c r="K199" s="10" t="str">
        <f aca="false">IF(D199="","",IF(J199&lt;=30,"0-30 days",IF(J199&lt;=45,"31-45 days",IF(J199&lt;=60,"46-60 days",IF(J199&lt;=90,"61-90 days",IF(J199&lt;=180,"91-180 days","Over 180 days"))))))</f>
        <v/>
      </c>
      <c r="L199" s="24" t="str">
        <f aca="false">IF(OR(D199="",NOT(OR(B199="Micro",B199="Small"))),"",IF(F199="",E199,F199)+IF(C199="",Settings!$C$10,MIN(C199,Settings!$C$11)))</f>
        <v/>
      </c>
      <c r="M199" s="23" t="str">
        <f aca="false">IF(L199="","",MAX(0,Settings!$C$6-L199))</f>
        <v/>
      </c>
      <c r="N199" s="10" t="str">
        <f aca="false">IF(D199="","",IF(I199&lt;=0,"Paid",IF(NOT(OR(B199="Micro",B199="Small")),"Not covered by s.15",IF(M199&gt;0,"MSME overdue","MSME within due date"))))</f>
        <v/>
      </c>
      <c r="O199" s="22" t="str">
        <f aca="false">IF(N199&lt;&gt;"MSME overdue","",ROUND(I199*((1+Settings!$C$9*Settings!$C$8/12)^(M199/(365/12))-1),0))</f>
        <v/>
      </c>
      <c r="P199" s="10" t="str">
        <f aca="false">IF(OR(L199="",I199&lt;=0),"",IF(L199&lt;=Settings!$C$7,IF(Settings!$C$6&gt;=Settings!$C$7,"Unpaid past due at year end: review","Pay before year end to avoid disallowance"),""))</f>
        <v/>
      </c>
    </row>
    <row r="200" customFormat="false" ht="15" hidden="false" customHeight="false" outlineLevel="0" collapsed="false">
      <c r="A200" s="8"/>
      <c r="B200" s="8"/>
      <c r="C200" s="19"/>
      <c r="D200" s="8"/>
      <c r="E200" s="17"/>
      <c r="F200" s="17"/>
      <c r="G200" s="21"/>
      <c r="H200" s="21"/>
      <c r="I200" s="22" t="str">
        <f aca="false">IF(D200="","",G200-H200)</f>
        <v/>
      </c>
      <c r="J200" s="23" t="str">
        <f aca="false">IF(D200="","",Settings!$C$6-E200)</f>
        <v/>
      </c>
      <c r="K200" s="10" t="str">
        <f aca="false">IF(D200="","",IF(J200&lt;=30,"0-30 days",IF(J200&lt;=45,"31-45 days",IF(J200&lt;=60,"46-60 days",IF(J200&lt;=90,"61-90 days",IF(J200&lt;=180,"91-180 days","Over 180 days"))))))</f>
        <v/>
      </c>
      <c r="L200" s="24" t="str">
        <f aca="false">IF(OR(D200="",NOT(OR(B200="Micro",B200="Small"))),"",IF(F200="",E200,F200)+IF(C200="",Settings!$C$10,MIN(C200,Settings!$C$11)))</f>
        <v/>
      </c>
      <c r="M200" s="23" t="str">
        <f aca="false">IF(L200="","",MAX(0,Settings!$C$6-L200))</f>
        <v/>
      </c>
      <c r="N200" s="10" t="str">
        <f aca="false">IF(D200="","",IF(I200&lt;=0,"Paid",IF(NOT(OR(B200="Micro",B200="Small")),"Not covered by s.15",IF(M200&gt;0,"MSME overdue","MSME within due date"))))</f>
        <v/>
      </c>
      <c r="O200" s="22" t="str">
        <f aca="false">IF(N200&lt;&gt;"MSME overdue","",ROUND(I200*((1+Settings!$C$9*Settings!$C$8/12)^(M200/(365/12))-1),0))</f>
        <v/>
      </c>
      <c r="P200" s="10" t="str">
        <f aca="false">IF(OR(L200="",I200&lt;=0),"",IF(L200&lt;=Settings!$C$7,IF(Settings!$C$6&gt;=Settings!$C$7,"Unpaid past due at year end: review","Pay before year end to avoid disallowance"),""))</f>
        <v/>
      </c>
    </row>
    <row r="201" customFormat="false" ht="15" hidden="false" customHeight="false" outlineLevel="0" collapsed="false">
      <c r="A201" s="8"/>
      <c r="B201" s="8"/>
      <c r="C201" s="19"/>
      <c r="D201" s="8"/>
      <c r="E201" s="17"/>
      <c r="F201" s="17"/>
      <c r="G201" s="21"/>
      <c r="H201" s="21"/>
      <c r="I201" s="22" t="str">
        <f aca="false">IF(D201="","",G201-H201)</f>
        <v/>
      </c>
      <c r="J201" s="23" t="str">
        <f aca="false">IF(D201="","",Settings!$C$6-E201)</f>
        <v/>
      </c>
      <c r="K201" s="10" t="str">
        <f aca="false">IF(D201="","",IF(J201&lt;=30,"0-30 days",IF(J201&lt;=45,"31-45 days",IF(J201&lt;=60,"46-60 days",IF(J201&lt;=90,"61-90 days",IF(J201&lt;=180,"91-180 days","Over 180 days"))))))</f>
        <v/>
      </c>
      <c r="L201" s="24" t="str">
        <f aca="false">IF(OR(D201="",NOT(OR(B201="Micro",B201="Small"))),"",IF(F201="",E201,F201)+IF(C201="",Settings!$C$10,MIN(C201,Settings!$C$11)))</f>
        <v/>
      </c>
      <c r="M201" s="23" t="str">
        <f aca="false">IF(L201="","",MAX(0,Settings!$C$6-L201))</f>
        <v/>
      </c>
      <c r="N201" s="10" t="str">
        <f aca="false">IF(D201="","",IF(I201&lt;=0,"Paid",IF(NOT(OR(B201="Micro",B201="Small")),"Not covered by s.15",IF(M201&gt;0,"MSME overdue","MSME within due date"))))</f>
        <v/>
      </c>
      <c r="O201" s="22" t="str">
        <f aca="false">IF(N201&lt;&gt;"MSME overdue","",ROUND(I201*((1+Settings!$C$9*Settings!$C$8/12)^(M201/(365/12))-1),0))</f>
        <v/>
      </c>
      <c r="P201" s="10" t="str">
        <f aca="false">IF(OR(L201="",I201&lt;=0),"",IF(L201&lt;=Settings!$C$7,IF(Settings!$C$6&gt;=Settings!$C$7,"Unpaid past due at year end: review","Pay before year end to avoid disallowance"),""))</f>
        <v/>
      </c>
    </row>
    <row r="202" customFormat="false" ht="15" hidden="false" customHeight="false" outlineLevel="0" collapsed="false">
      <c r="A202" s="8"/>
      <c r="B202" s="8"/>
      <c r="C202" s="19"/>
      <c r="D202" s="8"/>
      <c r="E202" s="17"/>
      <c r="F202" s="17"/>
      <c r="G202" s="21"/>
      <c r="H202" s="21"/>
      <c r="I202" s="22" t="str">
        <f aca="false">IF(D202="","",G202-H202)</f>
        <v/>
      </c>
      <c r="J202" s="23" t="str">
        <f aca="false">IF(D202="","",Settings!$C$6-E202)</f>
        <v/>
      </c>
      <c r="K202" s="10" t="str">
        <f aca="false">IF(D202="","",IF(J202&lt;=30,"0-30 days",IF(J202&lt;=45,"31-45 days",IF(J202&lt;=60,"46-60 days",IF(J202&lt;=90,"61-90 days",IF(J202&lt;=180,"91-180 days","Over 180 days"))))))</f>
        <v/>
      </c>
      <c r="L202" s="24" t="str">
        <f aca="false">IF(OR(D202="",NOT(OR(B202="Micro",B202="Small"))),"",IF(F202="",E202,F202)+IF(C202="",Settings!$C$10,MIN(C202,Settings!$C$11)))</f>
        <v/>
      </c>
      <c r="M202" s="23" t="str">
        <f aca="false">IF(L202="","",MAX(0,Settings!$C$6-L202))</f>
        <v/>
      </c>
      <c r="N202" s="10" t="str">
        <f aca="false">IF(D202="","",IF(I202&lt;=0,"Paid",IF(NOT(OR(B202="Micro",B202="Small")),"Not covered by s.15",IF(M202&gt;0,"MSME overdue","MSME within due date"))))</f>
        <v/>
      </c>
      <c r="O202" s="22" t="str">
        <f aca="false">IF(N202&lt;&gt;"MSME overdue","",ROUND(I202*((1+Settings!$C$9*Settings!$C$8/12)^(M202/(365/12))-1),0))</f>
        <v/>
      </c>
      <c r="P202" s="10" t="str">
        <f aca="false">IF(OR(L202="",I202&lt;=0),"",IF(L202&lt;=Settings!$C$7,IF(Settings!$C$6&gt;=Settings!$C$7,"Unpaid past due at year end: review","Pay before year end to avoid disallowance"),""))</f>
        <v/>
      </c>
    </row>
    <row r="203" customFormat="false" ht="15" hidden="false" customHeight="false" outlineLevel="0" collapsed="false">
      <c r="A203" s="8"/>
      <c r="B203" s="8"/>
      <c r="C203" s="19"/>
      <c r="D203" s="8"/>
      <c r="E203" s="17"/>
      <c r="F203" s="17"/>
      <c r="G203" s="21"/>
      <c r="H203" s="21"/>
      <c r="I203" s="22" t="str">
        <f aca="false">IF(D203="","",G203-H203)</f>
        <v/>
      </c>
      <c r="J203" s="23" t="str">
        <f aca="false">IF(D203="","",Settings!$C$6-E203)</f>
        <v/>
      </c>
      <c r="K203" s="10" t="str">
        <f aca="false">IF(D203="","",IF(J203&lt;=30,"0-30 days",IF(J203&lt;=45,"31-45 days",IF(J203&lt;=60,"46-60 days",IF(J203&lt;=90,"61-90 days",IF(J203&lt;=180,"91-180 days","Over 180 days"))))))</f>
        <v/>
      </c>
      <c r="L203" s="24" t="str">
        <f aca="false">IF(OR(D203="",NOT(OR(B203="Micro",B203="Small"))),"",IF(F203="",E203,F203)+IF(C203="",Settings!$C$10,MIN(C203,Settings!$C$11)))</f>
        <v/>
      </c>
      <c r="M203" s="23" t="str">
        <f aca="false">IF(L203="","",MAX(0,Settings!$C$6-L203))</f>
        <v/>
      </c>
      <c r="N203" s="10" t="str">
        <f aca="false">IF(D203="","",IF(I203&lt;=0,"Paid",IF(NOT(OR(B203="Micro",B203="Small")),"Not covered by s.15",IF(M203&gt;0,"MSME overdue","MSME within due date"))))</f>
        <v/>
      </c>
      <c r="O203" s="22" t="str">
        <f aca="false">IF(N203&lt;&gt;"MSME overdue","",ROUND(I203*((1+Settings!$C$9*Settings!$C$8/12)^(M203/(365/12))-1),0))</f>
        <v/>
      </c>
      <c r="P203" s="10" t="str">
        <f aca="false">IF(OR(L203="",I203&lt;=0),"",IF(L203&lt;=Settings!$C$7,IF(Settings!$C$6&gt;=Settings!$C$7,"Unpaid past due at year end: review","Pay before year end to avoid disallowance"),""))</f>
        <v/>
      </c>
    </row>
    <row r="204" customFormat="false" ht="15" hidden="false" customHeight="false" outlineLevel="0" collapsed="false">
      <c r="A204" s="8"/>
      <c r="B204" s="8"/>
      <c r="C204" s="19"/>
      <c r="D204" s="8"/>
      <c r="E204" s="17"/>
      <c r="F204" s="17"/>
      <c r="G204" s="21"/>
      <c r="H204" s="21"/>
      <c r="I204" s="22" t="str">
        <f aca="false">IF(D204="","",G204-H204)</f>
        <v/>
      </c>
      <c r="J204" s="23" t="str">
        <f aca="false">IF(D204="","",Settings!$C$6-E204)</f>
        <v/>
      </c>
      <c r="K204" s="10" t="str">
        <f aca="false">IF(D204="","",IF(J204&lt;=30,"0-30 days",IF(J204&lt;=45,"31-45 days",IF(J204&lt;=60,"46-60 days",IF(J204&lt;=90,"61-90 days",IF(J204&lt;=180,"91-180 days","Over 180 days"))))))</f>
        <v/>
      </c>
      <c r="L204" s="24" t="str">
        <f aca="false">IF(OR(D204="",NOT(OR(B204="Micro",B204="Small"))),"",IF(F204="",E204,F204)+IF(C204="",Settings!$C$10,MIN(C204,Settings!$C$11)))</f>
        <v/>
      </c>
      <c r="M204" s="23" t="str">
        <f aca="false">IF(L204="","",MAX(0,Settings!$C$6-L204))</f>
        <v/>
      </c>
      <c r="N204" s="10" t="str">
        <f aca="false">IF(D204="","",IF(I204&lt;=0,"Paid",IF(NOT(OR(B204="Micro",B204="Small")),"Not covered by s.15",IF(M204&gt;0,"MSME overdue","MSME within due date"))))</f>
        <v/>
      </c>
      <c r="O204" s="22" t="str">
        <f aca="false">IF(N204&lt;&gt;"MSME overdue","",ROUND(I204*((1+Settings!$C$9*Settings!$C$8/12)^(M204/(365/12))-1),0))</f>
        <v/>
      </c>
      <c r="P204" s="10" t="str">
        <f aca="false">IF(OR(L204="",I204&lt;=0),"",IF(L204&lt;=Settings!$C$7,IF(Settings!$C$6&gt;=Settings!$C$7,"Unpaid past due at year end: review","Pay before year end to avoid disallowance"),""))</f>
        <v/>
      </c>
    </row>
    <row r="205" customFormat="false" ht="15" hidden="false" customHeight="false" outlineLevel="0" collapsed="false">
      <c r="A205" s="8"/>
      <c r="B205" s="8"/>
      <c r="C205" s="19"/>
      <c r="D205" s="8"/>
      <c r="E205" s="17"/>
      <c r="F205" s="17"/>
      <c r="G205" s="21"/>
      <c r="H205" s="21"/>
      <c r="I205" s="22" t="str">
        <f aca="false">IF(D205="","",G205-H205)</f>
        <v/>
      </c>
      <c r="J205" s="23" t="str">
        <f aca="false">IF(D205="","",Settings!$C$6-E205)</f>
        <v/>
      </c>
      <c r="K205" s="10" t="str">
        <f aca="false">IF(D205="","",IF(J205&lt;=30,"0-30 days",IF(J205&lt;=45,"31-45 days",IF(J205&lt;=60,"46-60 days",IF(J205&lt;=90,"61-90 days",IF(J205&lt;=180,"91-180 days","Over 180 days"))))))</f>
        <v/>
      </c>
      <c r="L205" s="24" t="str">
        <f aca="false">IF(OR(D205="",NOT(OR(B205="Micro",B205="Small"))),"",IF(F205="",E205,F205)+IF(C205="",Settings!$C$10,MIN(C205,Settings!$C$11)))</f>
        <v/>
      </c>
      <c r="M205" s="23" t="str">
        <f aca="false">IF(L205="","",MAX(0,Settings!$C$6-L205))</f>
        <v/>
      </c>
      <c r="N205" s="10" t="str">
        <f aca="false">IF(D205="","",IF(I205&lt;=0,"Paid",IF(NOT(OR(B205="Micro",B205="Small")),"Not covered by s.15",IF(M205&gt;0,"MSME overdue","MSME within due date"))))</f>
        <v/>
      </c>
      <c r="O205" s="22" t="str">
        <f aca="false">IF(N205&lt;&gt;"MSME overdue","",ROUND(I205*((1+Settings!$C$9*Settings!$C$8/12)^(M205/(365/12))-1),0))</f>
        <v/>
      </c>
      <c r="P205" s="10" t="str">
        <f aca="false">IF(OR(L205="",I205&lt;=0),"",IF(L205&lt;=Settings!$C$7,IF(Settings!$C$6&gt;=Settings!$C$7,"Unpaid past due at year end: review","Pay before year end to avoid disallowance"),""))</f>
        <v/>
      </c>
    </row>
    <row r="206" customFormat="false" ht="15" hidden="false" customHeight="false" outlineLevel="0" collapsed="false">
      <c r="A206" s="8"/>
      <c r="B206" s="8"/>
      <c r="C206" s="19"/>
      <c r="D206" s="8"/>
      <c r="E206" s="17"/>
      <c r="F206" s="17"/>
      <c r="G206" s="21"/>
      <c r="H206" s="21"/>
      <c r="I206" s="22" t="str">
        <f aca="false">IF(D206="","",G206-H206)</f>
        <v/>
      </c>
      <c r="J206" s="23" t="str">
        <f aca="false">IF(D206="","",Settings!$C$6-E206)</f>
        <v/>
      </c>
      <c r="K206" s="10" t="str">
        <f aca="false">IF(D206="","",IF(J206&lt;=30,"0-30 days",IF(J206&lt;=45,"31-45 days",IF(J206&lt;=60,"46-60 days",IF(J206&lt;=90,"61-90 days",IF(J206&lt;=180,"91-180 days","Over 180 days"))))))</f>
        <v/>
      </c>
      <c r="L206" s="24" t="str">
        <f aca="false">IF(OR(D206="",NOT(OR(B206="Micro",B206="Small"))),"",IF(F206="",E206,F206)+IF(C206="",Settings!$C$10,MIN(C206,Settings!$C$11)))</f>
        <v/>
      </c>
      <c r="M206" s="23" t="str">
        <f aca="false">IF(L206="","",MAX(0,Settings!$C$6-L206))</f>
        <v/>
      </c>
      <c r="N206" s="10" t="str">
        <f aca="false">IF(D206="","",IF(I206&lt;=0,"Paid",IF(NOT(OR(B206="Micro",B206="Small")),"Not covered by s.15",IF(M206&gt;0,"MSME overdue","MSME within due date"))))</f>
        <v/>
      </c>
      <c r="O206" s="22" t="str">
        <f aca="false">IF(N206&lt;&gt;"MSME overdue","",ROUND(I206*((1+Settings!$C$9*Settings!$C$8/12)^(M206/(365/12))-1),0))</f>
        <v/>
      </c>
      <c r="P206" s="10" t="str">
        <f aca="false">IF(OR(L206="",I206&lt;=0),"",IF(L206&lt;=Settings!$C$7,IF(Settings!$C$6&gt;=Settings!$C$7,"Unpaid past due at year end: review","Pay before year end to avoid disallowance"),""))</f>
        <v/>
      </c>
    </row>
    <row r="207" customFormat="false" ht="15" hidden="false" customHeight="false" outlineLevel="0" collapsed="false">
      <c r="A207" s="8"/>
      <c r="B207" s="8"/>
      <c r="C207" s="19"/>
      <c r="D207" s="8"/>
      <c r="E207" s="17"/>
      <c r="F207" s="17"/>
      <c r="G207" s="21"/>
      <c r="H207" s="21"/>
      <c r="I207" s="22" t="str">
        <f aca="false">IF(D207="","",G207-H207)</f>
        <v/>
      </c>
      <c r="J207" s="23" t="str">
        <f aca="false">IF(D207="","",Settings!$C$6-E207)</f>
        <v/>
      </c>
      <c r="K207" s="10" t="str">
        <f aca="false">IF(D207="","",IF(J207&lt;=30,"0-30 days",IF(J207&lt;=45,"31-45 days",IF(J207&lt;=60,"46-60 days",IF(J207&lt;=90,"61-90 days",IF(J207&lt;=180,"91-180 days","Over 180 days"))))))</f>
        <v/>
      </c>
      <c r="L207" s="24" t="str">
        <f aca="false">IF(OR(D207="",NOT(OR(B207="Micro",B207="Small"))),"",IF(F207="",E207,F207)+IF(C207="",Settings!$C$10,MIN(C207,Settings!$C$11)))</f>
        <v/>
      </c>
      <c r="M207" s="23" t="str">
        <f aca="false">IF(L207="","",MAX(0,Settings!$C$6-L207))</f>
        <v/>
      </c>
      <c r="N207" s="10" t="str">
        <f aca="false">IF(D207="","",IF(I207&lt;=0,"Paid",IF(NOT(OR(B207="Micro",B207="Small")),"Not covered by s.15",IF(M207&gt;0,"MSME overdue","MSME within due date"))))</f>
        <v/>
      </c>
      <c r="O207" s="22" t="str">
        <f aca="false">IF(N207&lt;&gt;"MSME overdue","",ROUND(I207*((1+Settings!$C$9*Settings!$C$8/12)^(M207/(365/12))-1),0))</f>
        <v/>
      </c>
      <c r="P207" s="10" t="str">
        <f aca="false">IF(OR(L207="",I207&lt;=0),"",IF(L207&lt;=Settings!$C$7,IF(Settings!$C$6&gt;=Settings!$C$7,"Unpaid past due at year end: review","Pay before year end to avoid disallowance"),""))</f>
        <v/>
      </c>
    </row>
    <row r="208" customFormat="false" ht="15" hidden="false" customHeight="false" outlineLevel="0" collapsed="false">
      <c r="A208" s="8"/>
      <c r="B208" s="8"/>
      <c r="C208" s="19"/>
      <c r="D208" s="8"/>
      <c r="E208" s="17"/>
      <c r="F208" s="17"/>
      <c r="G208" s="21"/>
      <c r="H208" s="21"/>
      <c r="I208" s="22" t="str">
        <f aca="false">IF(D208="","",G208-H208)</f>
        <v/>
      </c>
      <c r="J208" s="23" t="str">
        <f aca="false">IF(D208="","",Settings!$C$6-E208)</f>
        <v/>
      </c>
      <c r="K208" s="10" t="str">
        <f aca="false">IF(D208="","",IF(J208&lt;=30,"0-30 days",IF(J208&lt;=45,"31-45 days",IF(J208&lt;=60,"46-60 days",IF(J208&lt;=90,"61-90 days",IF(J208&lt;=180,"91-180 days","Over 180 days"))))))</f>
        <v/>
      </c>
      <c r="L208" s="24" t="str">
        <f aca="false">IF(OR(D208="",NOT(OR(B208="Micro",B208="Small"))),"",IF(F208="",E208,F208)+IF(C208="",Settings!$C$10,MIN(C208,Settings!$C$11)))</f>
        <v/>
      </c>
      <c r="M208" s="23" t="str">
        <f aca="false">IF(L208="","",MAX(0,Settings!$C$6-L208))</f>
        <v/>
      </c>
      <c r="N208" s="10" t="str">
        <f aca="false">IF(D208="","",IF(I208&lt;=0,"Paid",IF(NOT(OR(B208="Micro",B208="Small")),"Not covered by s.15",IF(M208&gt;0,"MSME overdue","MSME within due date"))))</f>
        <v/>
      </c>
      <c r="O208" s="22" t="str">
        <f aca="false">IF(N208&lt;&gt;"MSME overdue","",ROUND(I208*((1+Settings!$C$9*Settings!$C$8/12)^(M208/(365/12))-1),0))</f>
        <v/>
      </c>
      <c r="P208" s="10" t="str">
        <f aca="false">IF(OR(L208="",I208&lt;=0),"",IF(L208&lt;=Settings!$C$7,IF(Settings!$C$6&gt;=Settings!$C$7,"Unpaid past due at year end: review","Pay before year end to avoid disallowance"),""))</f>
        <v/>
      </c>
    </row>
    <row r="209" customFormat="false" ht="15" hidden="false" customHeight="false" outlineLevel="0" collapsed="false">
      <c r="A209" s="8"/>
      <c r="B209" s="8"/>
      <c r="C209" s="19"/>
      <c r="D209" s="8"/>
      <c r="E209" s="17"/>
      <c r="F209" s="17"/>
      <c r="G209" s="21"/>
      <c r="H209" s="21"/>
      <c r="I209" s="22" t="str">
        <f aca="false">IF(D209="","",G209-H209)</f>
        <v/>
      </c>
      <c r="J209" s="23" t="str">
        <f aca="false">IF(D209="","",Settings!$C$6-E209)</f>
        <v/>
      </c>
      <c r="K209" s="10" t="str">
        <f aca="false">IF(D209="","",IF(J209&lt;=30,"0-30 days",IF(J209&lt;=45,"31-45 days",IF(J209&lt;=60,"46-60 days",IF(J209&lt;=90,"61-90 days",IF(J209&lt;=180,"91-180 days","Over 180 days"))))))</f>
        <v/>
      </c>
      <c r="L209" s="24" t="str">
        <f aca="false">IF(OR(D209="",NOT(OR(B209="Micro",B209="Small"))),"",IF(F209="",E209,F209)+IF(C209="",Settings!$C$10,MIN(C209,Settings!$C$11)))</f>
        <v/>
      </c>
      <c r="M209" s="23" t="str">
        <f aca="false">IF(L209="","",MAX(0,Settings!$C$6-L209))</f>
        <v/>
      </c>
      <c r="N209" s="10" t="str">
        <f aca="false">IF(D209="","",IF(I209&lt;=0,"Paid",IF(NOT(OR(B209="Micro",B209="Small")),"Not covered by s.15",IF(M209&gt;0,"MSME overdue","MSME within due date"))))</f>
        <v/>
      </c>
      <c r="O209" s="22" t="str">
        <f aca="false">IF(N209&lt;&gt;"MSME overdue","",ROUND(I209*((1+Settings!$C$9*Settings!$C$8/12)^(M209/(365/12))-1),0))</f>
        <v/>
      </c>
      <c r="P209" s="10" t="str">
        <f aca="false">IF(OR(L209="",I209&lt;=0),"",IF(L209&lt;=Settings!$C$7,IF(Settings!$C$6&gt;=Settings!$C$7,"Unpaid past due at year end: review","Pay before year end to avoid disallowance"),""))</f>
        <v/>
      </c>
    </row>
    <row r="210" customFormat="false" ht="15" hidden="false" customHeight="false" outlineLevel="0" collapsed="false">
      <c r="A210" s="8"/>
      <c r="B210" s="8"/>
      <c r="C210" s="19"/>
      <c r="D210" s="8"/>
      <c r="E210" s="17"/>
      <c r="F210" s="17"/>
      <c r="G210" s="21"/>
      <c r="H210" s="21"/>
      <c r="I210" s="22" t="str">
        <f aca="false">IF(D210="","",G210-H210)</f>
        <v/>
      </c>
      <c r="J210" s="23" t="str">
        <f aca="false">IF(D210="","",Settings!$C$6-E210)</f>
        <v/>
      </c>
      <c r="K210" s="10" t="str">
        <f aca="false">IF(D210="","",IF(J210&lt;=30,"0-30 days",IF(J210&lt;=45,"31-45 days",IF(J210&lt;=60,"46-60 days",IF(J210&lt;=90,"61-90 days",IF(J210&lt;=180,"91-180 days","Over 180 days"))))))</f>
        <v/>
      </c>
      <c r="L210" s="24" t="str">
        <f aca="false">IF(OR(D210="",NOT(OR(B210="Micro",B210="Small"))),"",IF(F210="",E210,F210)+IF(C210="",Settings!$C$10,MIN(C210,Settings!$C$11)))</f>
        <v/>
      </c>
      <c r="M210" s="23" t="str">
        <f aca="false">IF(L210="","",MAX(0,Settings!$C$6-L210))</f>
        <v/>
      </c>
      <c r="N210" s="10" t="str">
        <f aca="false">IF(D210="","",IF(I210&lt;=0,"Paid",IF(NOT(OR(B210="Micro",B210="Small")),"Not covered by s.15",IF(M210&gt;0,"MSME overdue","MSME within due date"))))</f>
        <v/>
      </c>
      <c r="O210" s="22" t="str">
        <f aca="false">IF(N210&lt;&gt;"MSME overdue","",ROUND(I210*((1+Settings!$C$9*Settings!$C$8/12)^(M210/(365/12))-1),0))</f>
        <v/>
      </c>
      <c r="P210" s="10" t="str">
        <f aca="false">IF(OR(L210="",I210&lt;=0),"",IF(L210&lt;=Settings!$C$7,IF(Settings!$C$6&gt;=Settings!$C$7,"Unpaid past due at year end: review","Pay before year end to avoid disallowance"),""))</f>
        <v/>
      </c>
    </row>
    <row r="211" customFormat="false" ht="15" hidden="false" customHeight="false" outlineLevel="0" collapsed="false">
      <c r="A211" s="8"/>
      <c r="B211" s="8"/>
      <c r="C211" s="19"/>
      <c r="D211" s="8"/>
      <c r="E211" s="17"/>
      <c r="F211" s="17"/>
      <c r="G211" s="21"/>
      <c r="H211" s="21"/>
      <c r="I211" s="22" t="str">
        <f aca="false">IF(D211="","",G211-H211)</f>
        <v/>
      </c>
      <c r="J211" s="23" t="str">
        <f aca="false">IF(D211="","",Settings!$C$6-E211)</f>
        <v/>
      </c>
      <c r="K211" s="10" t="str">
        <f aca="false">IF(D211="","",IF(J211&lt;=30,"0-30 days",IF(J211&lt;=45,"31-45 days",IF(J211&lt;=60,"46-60 days",IF(J211&lt;=90,"61-90 days",IF(J211&lt;=180,"91-180 days","Over 180 days"))))))</f>
        <v/>
      </c>
      <c r="L211" s="24" t="str">
        <f aca="false">IF(OR(D211="",NOT(OR(B211="Micro",B211="Small"))),"",IF(F211="",E211,F211)+IF(C211="",Settings!$C$10,MIN(C211,Settings!$C$11)))</f>
        <v/>
      </c>
      <c r="M211" s="23" t="str">
        <f aca="false">IF(L211="","",MAX(0,Settings!$C$6-L211))</f>
        <v/>
      </c>
      <c r="N211" s="10" t="str">
        <f aca="false">IF(D211="","",IF(I211&lt;=0,"Paid",IF(NOT(OR(B211="Micro",B211="Small")),"Not covered by s.15",IF(M211&gt;0,"MSME overdue","MSME within due date"))))</f>
        <v/>
      </c>
      <c r="O211" s="22" t="str">
        <f aca="false">IF(N211&lt;&gt;"MSME overdue","",ROUND(I211*((1+Settings!$C$9*Settings!$C$8/12)^(M211/(365/12))-1),0))</f>
        <v/>
      </c>
      <c r="P211" s="10" t="str">
        <f aca="false">IF(OR(L211="",I211&lt;=0),"",IF(L211&lt;=Settings!$C$7,IF(Settings!$C$6&gt;=Settings!$C$7,"Unpaid past due at year end: review","Pay before year end to avoid disallowance"),""))</f>
        <v/>
      </c>
    </row>
    <row r="212" customFormat="false" ht="15" hidden="false" customHeight="false" outlineLevel="0" collapsed="false">
      <c r="A212" s="8"/>
      <c r="B212" s="8"/>
      <c r="C212" s="19"/>
      <c r="D212" s="8"/>
      <c r="E212" s="17"/>
      <c r="F212" s="17"/>
      <c r="G212" s="21"/>
      <c r="H212" s="21"/>
      <c r="I212" s="22" t="str">
        <f aca="false">IF(D212="","",G212-H212)</f>
        <v/>
      </c>
      <c r="J212" s="23" t="str">
        <f aca="false">IF(D212="","",Settings!$C$6-E212)</f>
        <v/>
      </c>
      <c r="K212" s="10" t="str">
        <f aca="false">IF(D212="","",IF(J212&lt;=30,"0-30 days",IF(J212&lt;=45,"31-45 days",IF(J212&lt;=60,"46-60 days",IF(J212&lt;=90,"61-90 days",IF(J212&lt;=180,"91-180 days","Over 180 days"))))))</f>
        <v/>
      </c>
      <c r="L212" s="24" t="str">
        <f aca="false">IF(OR(D212="",NOT(OR(B212="Micro",B212="Small"))),"",IF(F212="",E212,F212)+IF(C212="",Settings!$C$10,MIN(C212,Settings!$C$11)))</f>
        <v/>
      </c>
      <c r="M212" s="23" t="str">
        <f aca="false">IF(L212="","",MAX(0,Settings!$C$6-L212))</f>
        <v/>
      </c>
      <c r="N212" s="10" t="str">
        <f aca="false">IF(D212="","",IF(I212&lt;=0,"Paid",IF(NOT(OR(B212="Micro",B212="Small")),"Not covered by s.15",IF(M212&gt;0,"MSME overdue","MSME within due date"))))</f>
        <v/>
      </c>
      <c r="O212" s="22" t="str">
        <f aca="false">IF(N212&lt;&gt;"MSME overdue","",ROUND(I212*((1+Settings!$C$9*Settings!$C$8/12)^(M212/(365/12))-1),0))</f>
        <v/>
      </c>
      <c r="P212" s="10" t="str">
        <f aca="false">IF(OR(L212="",I212&lt;=0),"",IF(L212&lt;=Settings!$C$7,IF(Settings!$C$6&gt;=Settings!$C$7,"Unpaid past due at year end: review","Pay before year end to avoid disallowance"),""))</f>
        <v/>
      </c>
    </row>
    <row r="213" customFormat="false" ht="15" hidden="false" customHeight="false" outlineLevel="0" collapsed="false">
      <c r="A213" s="8"/>
      <c r="B213" s="8"/>
      <c r="C213" s="19"/>
      <c r="D213" s="8"/>
      <c r="E213" s="17"/>
      <c r="F213" s="17"/>
      <c r="G213" s="21"/>
      <c r="H213" s="21"/>
      <c r="I213" s="22" t="str">
        <f aca="false">IF(D213="","",G213-H213)</f>
        <v/>
      </c>
      <c r="J213" s="23" t="str">
        <f aca="false">IF(D213="","",Settings!$C$6-E213)</f>
        <v/>
      </c>
      <c r="K213" s="10" t="str">
        <f aca="false">IF(D213="","",IF(J213&lt;=30,"0-30 days",IF(J213&lt;=45,"31-45 days",IF(J213&lt;=60,"46-60 days",IF(J213&lt;=90,"61-90 days",IF(J213&lt;=180,"91-180 days","Over 180 days"))))))</f>
        <v/>
      </c>
      <c r="L213" s="24" t="str">
        <f aca="false">IF(OR(D213="",NOT(OR(B213="Micro",B213="Small"))),"",IF(F213="",E213,F213)+IF(C213="",Settings!$C$10,MIN(C213,Settings!$C$11)))</f>
        <v/>
      </c>
      <c r="M213" s="23" t="str">
        <f aca="false">IF(L213="","",MAX(0,Settings!$C$6-L213))</f>
        <v/>
      </c>
      <c r="N213" s="10" t="str">
        <f aca="false">IF(D213="","",IF(I213&lt;=0,"Paid",IF(NOT(OR(B213="Micro",B213="Small")),"Not covered by s.15",IF(M213&gt;0,"MSME overdue","MSME within due date"))))</f>
        <v/>
      </c>
      <c r="O213" s="22" t="str">
        <f aca="false">IF(N213&lt;&gt;"MSME overdue","",ROUND(I213*((1+Settings!$C$9*Settings!$C$8/12)^(M213/(365/12))-1),0))</f>
        <v/>
      </c>
      <c r="P213" s="10" t="str">
        <f aca="false">IF(OR(L213="",I213&lt;=0),"",IF(L213&lt;=Settings!$C$7,IF(Settings!$C$6&gt;=Settings!$C$7,"Unpaid past due at year end: review","Pay before year end to avoid disallowance"),""))</f>
        <v/>
      </c>
    </row>
    <row r="214" customFormat="false" ht="15" hidden="false" customHeight="false" outlineLevel="0" collapsed="false">
      <c r="A214" s="8"/>
      <c r="B214" s="8"/>
      <c r="C214" s="19"/>
      <c r="D214" s="8"/>
      <c r="E214" s="17"/>
      <c r="F214" s="17"/>
      <c r="G214" s="21"/>
      <c r="H214" s="21"/>
      <c r="I214" s="22" t="str">
        <f aca="false">IF(D214="","",G214-H214)</f>
        <v/>
      </c>
      <c r="J214" s="23" t="str">
        <f aca="false">IF(D214="","",Settings!$C$6-E214)</f>
        <v/>
      </c>
      <c r="K214" s="10" t="str">
        <f aca="false">IF(D214="","",IF(J214&lt;=30,"0-30 days",IF(J214&lt;=45,"31-45 days",IF(J214&lt;=60,"46-60 days",IF(J214&lt;=90,"61-90 days",IF(J214&lt;=180,"91-180 days","Over 180 days"))))))</f>
        <v/>
      </c>
      <c r="L214" s="24" t="str">
        <f aca="false">IF(OR(D214="",NOT(OR(B214="Micro",B214="Small"))),"",IF(F214="",E214,F214)+IF(C214="",Settings!$C$10,MIN(C214,Settings!$C$11)))</f>
        <v/>
      </c>
      <c r="M214" s="23" t="str">
        <f aca="false">IF(L214="","",MAX(0,Settings!$C$6-L214))</f>
        <v/>
      </c>
      <c r="N214" s="10" t="str">
        <f aca="false">IF(D214="","",IF(I214&lt;=0,"Paid",IF(NOT(OR(B214="Micro",B214="Small")),"Not covered by s.15",IF(M214&gt;0,"MSME overdue","MSME within due date"))))</f>
        <v/>
      </c>
      <c r="O214" s="22" t="str">
        <f aca="false">IF(N214&lt;&gt;"MSME overdue","",ROUND(I214*((1+Settings!$C$9*Settings!$C$8/12)^(M214/(365/12))-1),0))</f>
        <v/>
      </c>
      <c r="P214" s="10" t="str">
        <f aca="false">IF(OR(L214="",I214&lt;=0),"",IF(L214&lt;=Settings!$C$7,IF(Settings!$C$6&gt;=Settings!$C$7,"Unpaid past due at year end: review","Pay before year end to avoid disallowance"),""))</f>
        <v/>
      </c>
    </row>
    <row r="215" customFormat="false" ht="15" hidden="false" customHeight="false" outlineLevel="0" collapsed="false">
      <c r="A215" s="8"/>
      <c r="B215" s="8"/>
      <c r="C215" s="19"/>
      <c r="D215" s="8"/>
      <c r="E215" s="17"/>
      <c r="F215" s="17"/>
      <c r="G215" s="21"/>
      <c r="H215" s="21"/>
      <c r="I215" s="22" t="str">
        <f aca="false">IF(D215="","",G215-H215)</f>
        <v/>
      </c>
      <c r="J215" s="23" t="str">
        <f aca="false">IF(D215="","",Settings!$C$6-E215)</f>
        <v/>
      </c>
      <c r="K215" s="10" t="str">
        <f aca="false">IF(D215="","",IF(J215&lt;=30,"0-30 days",IF(J215&lt;=45,"31-45 days",IF(J215&lt;=60,"46-60 days",IF(J215&lt;=90,"61-90 days",IF(J215&lt;=180,"91-180 days","Over 180 days"))))))</f>
        <v/>
      </c>
      <c r="L215" s="24" t="str">
        <f aca="false">IF(OR(D215="",NOT(OR(B215="Micro",B215="Small"))),"",IF(F215="",E215,F215)+IF(C215="",Settings!$C$10,MIN(C215,Settings!$C$11)))</f>
        <v/>
      </c>
      <c r="M215" s="23" t="str">
        <f aca="false">IF(L215="","",MAX(0,Settings!$C$6-L215))</f>
        <v/>
      </c>
      <c r="N215" s="10" t="str">
        <f aca="false">IF(D215="","",IF(I215&lt;=0,"Paid",IF(NOT(OR(B215="Micro",B215="Small")),"Not covered by s.15",IF(M215&gt;0,"MSME overdue","MSME within due date"))))</f>
        <v/>
      </c>
      <c r="O215" s="22" t="str">
        <f aca="false">IF(N215&lt;&gt;"MSME overdue","",ROUND(I215*((1+Settings!$C$9*Settings!$C$8/12)^(M215/(365/12))-1),0))</f>
        <v/>
      </c>
      <c r="P215" s="10" t="str">
        <f aca="false">IF(OR(L215="",I215&lt;=0),"",IF(L215&lt;=Settings!$C$7,IF(Settings!$C$6&gt;=Settings!$C$7,"Unpaid past due at year end: review","Pay before year end to avoid disallowance"),""))</f>
        <v/>
      </c>
    </row>
    <row r="216" customFormat="false" ht="15" hidden="false" customHeight="false" outlineLevel="0" collapsed="false">
      <c r="A216" s="8"/>
      <c r="B216" s="8"/>
      <c r="C216" s="19"/>
      <c r="D216" s="8"/>
      <c r="E216" s="17"/>
      <c r="F216" s="17"/>
      <c r="G216" s="21"/>
      <c r="H216" s="21"/>
      <c r="I216" s="22" t="str">
        <f aca="false">IF(D216="","",G216-H216)</f>
        <v/>
      </c>
      <c r="J216" s="23" t="str">
        <f aca="false">IF(D216="","",Settings!$C$6-E216)</f>
        <v/>
      </c>
      <c r="K216" s="10" t="str">
        <f aca="false">IF(D216="","",IF(J216&lt;=30,"0-30 days",IF(J216&lt;=45,"31-45 days",IF(J216&lt;=60,"46-60 days",IF(J216&lt;=90,"61-90 days",IF(J216&lt;=180,"91-180 days","Over 180 days"))))))</f>
        <v/>
      </c>
      <c r="L216" s="24" t="str">
        <f aca="false">IF(OR(D216="",NOT(OR(B216="Micro",B216="Small"))),"",IF(F216="",E216,F216)+IF(C216="",Settings!$C$10,MIN(C216,Settings!$C$11)))</f>
        <v/>
      </c>
      <c r="M216" s="23" t="str">
        <f aca="false">IF(L216="","",MAX(0,Settings!$C$6-L216))</f>
        <v/>
      </c>
      <c r="N216" s="10" t="str">
        <f aca="false">IF(D216="","",IF(I216&lt;=0,"Paid",IF(NOT(OR(B216="Micro",B216="Small")),"Not covered by s.15",IF(M216&gt;0,"MSME overdue","MSME within due date"))))</f>
        <v/>
      </c>
      <c r="O216" s="22" t="str">
        <f aca="false">IF(N216&lt;&gt;"MSME overdue","",ROUND(I216*((1+Settings!$C$9*Settings!$C$8/12)^(M216/(365/12))-1),0))</f>
        <v/>
      </c>
      <c r="P216" s="10" t="str">
        <f aca="false">IF(OR(L216="",I216&lt;=0),"",IF(L216&lt;=Settings!$C$7,IF(Settings!$C$6&gt;=Settings!$C$7,"Unpaid past due at year end: review","Pay before year end to avoid disallowance"),""))</f>
        <v/>
      </c>
    </row>
    <row r="217" customFormat="false" ht="15" hidden="false" customHeight="false" outlineLevel="0" collapsed="false">
      <c r="A217" s="8"/>
      <c r="B217" s="8"/>
      <c r="C217" s="19"/>
      <c r="D217" s="8"/>
      <c r="E217" s="17"/>
      <c r="F217" s="17"/>
      <c r="G217" s="21"/>
      <c r="H217" s="21"/>
      <c r="I217" s="22" t="str">
        <f aca="false">IF(D217="","",G217-H217)</f>
        <v/>
      </c>
      <c r="J217" s="23" t="str">
        <f aca="false">IF(D217="","",Settings!$C$6-E217)</f>
        <v/>
      </c>
      <c r="K217" s="10" t="str">
        <f aca="false">IF(D217="","",IF(J217&lt;=30,"0-30 days",IF(J217&lt;=45,"31-45 days",IF(J217&lt;=60,"46-60 days",IF(J217&lt;=90,"61-90 days",IF(J217&lt;=180,"91-180 days","Over 180 days"))))))</f>
        <v/>
      </c>
      <c r="L217" s="24" t="str">
        <f aca="false">IF(OR(D217="",NOT(OR(B217="Micro",B217="Small"))),"",IF(F217="",E217,F217)+IF(C217="",Settings!$C$10,MIN(C217,Settings!$C$11)))</f>
        <v/>
      </c>
      <c r="M217" s="23" t="str">
        <f aca="false">IF(L217="","",MAX(0,Settings!$C$6-L217))</f>
        <v/>
      </c>
      <c r="N217" s="10" t="str">
        <f aca="false">IF(D217="","",IF(I217&lt;=0,"Paid",IF(NOT(OR(B217="Micro",B217="Small")),"Not covered by s.15",IF(M217&gt;0,"MSME overdue","MSME within due date"))))</f>
        <v/>
      </c>
      <c r="O217" s="22" t="str">
        <f aca="false">IF(N217&lt;&gt;"MSME overdue","",ROUND(I217*((1+Settings!$C$9*Settings!$C$8/12)^(M217/(365/12))-1),0))</f>
        <v/>
      </c>
      <c r="P217" s="10" t="str">
        <f aca="false">IF(OR(L217="",I217&lt;=0),"",IF(L217&lt;=Settings!$C$7,IF(Settings!$C$6&gt;=Settings!$C$7,"Unpaid past due at year end: review","Pay before year end to avoid disallowance"),""))</f>
        <v/>
      </c>
    </row>
    <row r="218" customFormat="false" ht="15" hidden="false" customHeight="false" outlineLevel="0" collapsed="false">
      <c r="A218" s="8"/>
      <c r="B218" s="8"/>
      <c r="C218" s="19"/>
      <c r="D218" s="8"/>
      <c r="E218" s="17"/>
      <c r="F218" s="17"/>
      <c r="G218" s="21"/>
      <c r="H218" s="21"/>
      <c r="I218" s="22" t="str">
        <f aca="false">IF(D218="","",G218-H218)</f>
        <v/>
      </c>
      <c r="J218" s="23" t="str">
        <f aca="false">IF(D218="","",Settings!$C$6-E218)</f>
        <v/>
      </c>
      <c r="K218" s="10" t="str">
        <f aca="false">IF(D218="","",IF(J218&lt;=30,"0-30 days",IF(J218&lt;=45,"31-45 days",IF(J218&lt;=60,"46-60 days",IF(J218&lt;=90,"61-90 days",IF(J218&lt;=180,"91-180 days","Over 180 days"))))))</f>
        <v/>
      </c>
      <c r="L218" s="24" t="str">
        <f aca="false">IF(OR(D218="",NOT(OR(B218="Micro",B218="Small"))),"",IF(F218="",E218,F218)+IF(C218="",Settings!$C$10,MIN(C218,Settings!$C$11)))</f>
        <v/>
      </c>
      <c r="M218" s="23" t="str">
        <f aca="false">IF(L218="","",MAX(0,Settings!$C$6-L218))</f>
        <v/>
      </c>
      <c r="N218" s="10" t="str">
        <f aca="false">IF(D218="","",IF(I218&lt;=0,"Paid",IF(NOT(OR(B218="Micro",B218="Small")),"Not covered by s.15",IF(M218&gt;0,"MSME overdue","MSME within due date"))))</f>
        <v/>
      </c>
      <c r="O218" s="22" t="str">
        <f aca="false">IF(N218&lt;&gt;"MSME overdue","",ROUND(I218*((1+Settings!$C$9*Settings!$C$8/12)^(M218/(365/12))-1),0))</f>
        <v/>
      </c>
      <c r="P218" s="10" t="str">
        <f aca="false">IF(OR(L218="",I218&lt;=0),"",IF(L218&lt;=Settings!$C$7,IF(Settings!$C$6&gt;=Settings!$C$7,"Unpaid past due at year end: review","Pay before year end to avoid disallowance"),""))</f>
        <v/>
      </c>
    </row>
    <row r="219" customFormat="false" ht="15" hidden="false" customHeight="false" outlineLevel="0" collapsed="false">
      <c r="A219" s="8"/>
      <c r="B219" s="8"/>
      <c r="C219" s="19"/>
      <c r="D219" s="8"/>
      <c r="E219" s="17"/>
      <c r="F219" s="17"/>
      <c r="G219" s="21"/>
      <c r="H219" s="21"/>
      <c r="I219" s="22" t="str">
        <f aca="false">IF(D219="","",G219-H219)</f>
        <v/>
      </c>
      <c r="J219" s="23" t="str">
        <f aca="false">IF(D219="","",Settings!$C$6-E219)</f>
        <v/>
      </c>
      <c r="K219" s="10" t="str">
        <f aca="false">IF(D219="","",IF(J219&lt;=30,"0-30 days",IF(J219&lt;=45,"31-45 days",IF(J219&lt;=60,"46-60 days",IF(J219&lt;=90,"61-90 days",IF(J219&lt;=180,"91-180 days","Over 180 days"))))))</f>
        <v/>
      </c>
      <c r="L219" s="24" t="str">
        <f aca="false">IF(OR(D219="",NOT(OR(B219="Micro",B219="Small"))),"",IF(F219="",E219,F219)+IF(C219="",Settings!$C$10,MIN(C219,Settings!$C$11)))</f>
        <v/>
      </c>
      <c r="M219" s="23" t="str">
        <f aca="false">IF(L219="","",MAX(0,Settings!$C$6-L219))</f>
        <v/>
      </c>
      <c r="N219" s="10" t="str">
        <f aca="false">IF(D219="","",IF(I219&lt;=0,"Paid",IF(NOT(OR(B219="Micro",B219="Small")),"Not covered by s.15",IF(M219&gt;0,"MSME overdue","MSME within due date"))))</f>
        <v/>
      </c>
      <c r="O219" s="22" t="str">
        <f aca="false">IF(N219&lt;&gt;"MSME overdue","",ROUND(I219*((1+Settings!$C$9*Settings!$C$8/12)^(M219/(365/12))-1),0))</f>
        <v/>
      </c>
      <c r="P219" s="10" t="str">
        <f aca="false">IF(OR(L219="",I219&lt;=0),"",IF(L219&lt;=Settings!$C$7,IF(Settings!$C$6&gt;=Settings!$C$7,"Unpaid past due at year end: review","Pay before year end to avoid disallowance"),""))</f>
        <v/>
      </c>
    </row>
    <row r="220" customFormat="false" ht="15" hidden="false" customHeight="false" outlineLevel="0" collapsed="false">
      <c r="A220" s="8"/>
      <c r="B220" s="8"/>
      <c r="C220" s="19"/>
      <c r="D220" s="8"/>
      <c r="E220" s="17"/>
      <c r="F220" s="17"/>
      <c r="G220" s="21"/>
      <c r="H220" s="21"/>
      <c r="I220" s="22" t="str">
        <f aca="false">IF(D220="","",G220-H220)</f>
        <v/>
      </c>
      <c r="J220" s="23" t="str">
        <f aca="false">IF(D220="","",Settings!$C$6-E220)</f>
        <v/>
      </c>
      <c r="K220" s="10" t="str">
        <f aca="false">IF(D220="","",IF(J220&lt;=30,"0-30 days",IF(J220&lt;=45,"31-45 days",IF(J220&lt;=60,"46-60 days",IF(J220&lt;=90,"61-90 days",IF(J220&lt;=180,"91-180 days","Over 180 days"))))))</f>
        <v/>
      </c>
      <c r="L220" s="24" t="str">
        <f aca="false">IF(OR(D220="",NOT(OR(B220="Micro",B220="Small"))),"",IF(F220="",E220,F220)+IF(C220="",Settings!$C$10,MIN(C220,Settings!$C$11)))</f>
        <v/>
      </c>
      <c r="M220" s="23" t="str">
        <f aca="false">IF(L220="","",MAX(0,Settings!$C$6-L220))</f>
        <v/>
      </c>
      <c r="N220" s="10" t="str">
        <f aca="false">IF(D220="","",IF(I220&lt;=0,"Paid",IF(NOT(OR(B220="Micro",B220="Small")),"Not covered by s.15",IF(M220&gt;0,"MSME overdue","MSME within due date"))))</f>
        <v/>
      </c>
      <c r="O220" s="22" t="str">
        <f aca="false">IF(N220&lt;&gt;"MSME overdue","",ROUND(I220*((1+Settings!$C$9*Settings!$C$8/12)^(M220/(365/12))-1),0))</f>
        <v/>
      </c>
      <c r="P220" s="10" t="str">
        <f aca="false">IF(OR(L220="",I220&lt;=0),"",IF(L220&lt;=Settings!$C$7,IF(Settings!$C$6&gt;=Settings!$C$7,"Unpaid past due at year end: review","Pay before year end to avoid disallowance"),""))</f>
        <v/>
      </c>
    </row>
    <row r="221" customFormat="false" ht="15" hidden="false" customHeight="false" outlineLevel="0" collapsed="false">
      <c r="A221" s="8"/>
      <c r="B221" s="8"/>
      <c r="C221" s="19"/>
      <c r="D221" s="8"/>
      <c r="E221" s="17"/>
      <c r="F221" s="17"/>
      <c r="G221" s="21"/>
      <c r="H221" s="21"/>
      <c r="I221" s="22" t="str">
        <f aca="false">IF(D221="","",G221-H221)</f>
        <v/>
      </c>
      <c r="J221" s="23" t="str">
        <f aca="false">IF(D221="","",Settings!$C$6-E221)</f>
        <v/>
      </c>
      <c r="K221" s="10" t="str">
        <f aca="false">IF(D221="","",IF(J221&lt;=30,"0-30 days",IF(J221&lt;=45,"31-45 days",IF(J221&lt;=60,"46-60 days",IF(J221&lt;=90,"61-90 days",IF(J221&lt;=180,"91-180 days","Over 180 days"))))))</f>
        <v/>
      </c>
      <c r="L221" s="24" t="str">
        <f aca="false">IF(OR(D221="",NOT(OR(B221="Micro",B221="Small"))),"",IF(F221="",E221,F221)+IF(C221="",Settings!$C$10,MIN(C221,Settings!$C$11)))</f>
        <v/>
      </c>
      <c r="M221" s="23" t="str">
        <f aca="false">IF(L221="","",MAX(0,Settings!$C$6-L221))</f>
        <v/>
      </c>
      <c r="N221" s="10" t="str">
        <f aca="false">IF(D221="","",IF(I221&lt;=0,"Paid",IF(NOT(OR(B221="Micro",B221="Small")),"Not covered by s.15",IF(M221&gt;0,"MSME overdue","MSME within due date"))))</f>
        <v/>
      </c>
      <c r="O221" s="22" t="str">
        <f aca="false">IF(N221&lt;&gt;"MSME overdue","",ROUND(I221*((1+Settings!$C$9*Settings!$C$8/12)^(M221/(365/12))-1),0))</f>
        <v/>
      </c>
      <c r="P221" s="10" t="str">
        <f aca="false">IF(OR(L221="",I221&lt;=0),"",IF(L221&lt;=Settings!$C$7,IF(Settings!$C$6&gt;=Settings!$C$7,"Unpaid past due at year end: review","Pay before year end to avoid disallowance"),""))</f>
        <v/>
      </c>
    </row>
    <row r="222" customFormat="false" ht="15" hidden="false" customHeight="false" outlineLevel="0" collapsed="false">
      <c r="A222" s="8"/>
      <c r="B222" s="8"/>
      <c r="C222" s="19"/>
      <c r="D222" s="8"/>
      <c r="E222" s="17"/>
      <c r="F222" s="17"/>
      <c r="G222" s="21"/>
      <c r="H222" s="21"/>
      <c r="I222" s="22" t="str">
        <f aca="false">IF(D222="","",G222-H222)</f>
        <v/>
      </c>
      <c r="J222" s="23" t="str">
        <f aca="false">IF(D222="","",Settings!$C$6-E222)</f>
        <v/>
      </c>
      <c r="K222" s="10" t="str">
        <f aca="false">IF(D222="","",IF(J222&lt;=30,"0-30 days",IF(J222&lt;=45,"31-45 days",IF(J222&lt;=60,"46-60 days",IF(J222&lt;=90,"61-90 days",IF(J222&lt;=180,"91-180 days","Over 180 days"))))))</f>
        <v/>
      </c>
      <c r="L222" s="24" t="str">
        <f aca="false">IF(OR(D222="",NOT(OR(B222="Micro",B222="Small"))),"",IF(F222="",E222,F222)+IF(C222="",Settings!$C$10,MIN(C222,Settings!$C$11)))</f>
        <v/>
      </c>
      <c r="M222" s="23" t="str">
        <f aca="false">IF(L222="","",MAX(0,Settings!$C$6-L222))</f>
        <v/>
      </c>
      <c r="N222" s="10" t="str">
        <f aca="false">IF(D222="","",IF(I222&lt;=0,"Paid",IF(NOT(OR(B222="Micro",B222="Small")),"Not covered by s.15",IF(M222&gt;0,"MSME overdue","MSME within due date"))))</f>
        <v/>
      </c>
      <c r="O222" s="22" t="str">
        <f aca="false">IF(N222&lt;&gt;"MSME overdue","",ROUND(I222*((1+Settings!$C$9*Settings!$C$8/12)^(M222/(365/12))-1),0))</f>
        <v/>
      </c>
      <c r="P222" s="10" t="str">
        <f aca="false">IF(OR(L222="",I222&lt;=0),"",IF(L222&lt;=Settings!$C$7,IF(Settings!$C$6&gt;=Settings!$C$7,"Unpaid past due at year end: review","Pay before year end to avoid disallowance"),""))</f>
        <v/>
      </c>
    </row>
    <row r="223" customFormat="false" ht="15" hidden="false" customHeight="false" outlineLevel="0" collapsed="false">
      <c r="A223" s="8"/>
      <c r="B223" s="8"/>
      <c r="C223" s="19"/>
      <c r="D223" s="8"/>
      <c r="E223" s="17"/>
      <c r="F223" s="17"/>
      <c r="G223" s="21"/>
      <c r="H223" s="21"/>
      <c r="I223" s="22" t="str">
        <f aca="false">IF(D223="","",G223-H223)</f>
        <v/>
      </c>
      <c r="J223" s="23" t="str">
        <f aca="false">IF(D223="","",Settings!$C$6-E223)</f>
        <v/>
      </c>
      <c r="K223" s="10" t="str">
        <f aca="false">IF(D223="","",IF(J223&lt;=30,"0-30 days",IF(J223&lt;=45,"31-45 days",IF(J223&lt;=60,"46-60 days",IF(J223&lt;=90,"61-90 days",IF(J223&lt;=180,"91-180 days","Over 180 days"))))))</f>
        <v/>
      </c>
      <c r="L223" s="24" t="str">
        <f aca="false">IF(OR(D223="",NOT(OR(B223="Micro",B223="Small"))),"",IF(F223="",E223,F223)+IF(C223="",Settings!$C$10,MIN(C223,Settings!$C$11)))</f>
        <v/>
      </c>
      <c r="M223" s="23" t="str">
        <f aca="false">IF(L223="","",MAX(0,Settings!$C$6-L223))</f>
        <v/>
      </c>
      <c r="N223" s="10" t="str">
        <f aca="false">IF(D223="","",IF(I223&lt;=0,"Paid",IF(NOT(OR(B223="Micro",B223="Small")),"Not covered by s.15",IF(M223&gt;0,"MSME overdue","MSME within due date"))))</f>
        <v/>
      </c>
      <c r="O223" s="22" t="str">
        <f aca="false">IF(N223&lt;&gt;"MSME overdue","",ROUND(I223*((1+Settings!$C$9*Settings!$C$8/12)^(M223/(365/12))-1),0))</f>
        <v/>
      </c>
      <c r="P223" s="10" t="str">
        <f aca="false">IF(OR(L223="",I223&lt;=0),"",IF(L223&lt;=Settings!$C$7,IF(Settings!$C$6&gt;=Settings!$C$7,"Unpaid past due at year end: review","Pay before year end to avoid disallowance"),""))</f>
        <v/>
      </c>
    </row>
    <row r="224" customFormat="false" ht="15" hidden="false" customHeight="false" outlineLevel="0" collapsed="false">
      <c r="A224" s="8"/>
      <c r="B224" s="8"/>
      <c r="C224" s="19"/>
      <c r="D224" s="8"/>
      <c r="E224" s="17"/>
      <c r="F224" s="17"/>
      <c r="G224" s="21"/>
      <c r="H224" s="21"/>
      <c r="I224" s="22" t="str">
        <f aca="false">IF(D224="","",G224-H224)</f>
        <v/>
      </c>
      <c r="J224" s="23" t="str">
        <f aca="false">IF(D224="","",Settings!$C$6-E224)</f>
        <v/>
      </c>
      <c r="K224" s="10" t="str">
        <f aca="false">IF(D224="","",IF(J224&lt;=30,"0-30 days",IF(J224&lt;=45,"31-45 days",IF(J224&lt;=60,"46-60 days",IF(J224&lt;=90,"61-90 days",IF(J224&lt;=180,"91-180 days","Over 180 days"))))))</f>
        <v/>
      </c>
      <c r="L224" s="24" t="str">
        <f aca="false">IF(OR(D224="",NOT(OR(B224="Micro",B224="Small"))),"",IF(F224="",E224,F224)+IF(C224="",Settings!$C$10,MIN(C224,Settings!$C$11)))</f>
        <v/>
      </c>
      <c r="M224" s="23" t="str">
        <f aca="false">IF(L224="","",MAX(0,Settings!$C$6-L224))</f>
        <v/>
      </c>
      <c r="N224" s="10" t="str">
        <f aca="false">IF(D224="","",IF(I224&lt;=0,"Paid",IF(NOT(OR(B224="Micro",B224="Small")),"Not covered by s.15",IF(M224&gt;0,"MSME overdue","MSME within due date"))))</f>
        <v/>
      </c>
      <c r="O224" s="22" t="str">
        <f aca="false">IF(N224&lt;&gt;"MSME overdue","",ROUND(I224*((1+Settings!$C$9*Settings!$C$8/12)^(M224/(365/12))-1),0))</f>
        <v/>
      </c>
      <c r="P224" s="10" t="str">
        <f aca="false">IF(OR(L224="",I224&lt;=0),"",IF(L224&lt;=Settings!$C$7,IF(Settings!$C$6&gt;=Settings!$C$7,"Unpaid past due at year end: review","Pay before year end to avoid disallowance"),""))</f>
        <v/>
      </c>
    </row>
    <row r="225" customFormat="false" ht="15" hidden="false" customHeight="false" outlineLevel="0" collapsed="false">
      <c r="A225" s="8"/>
      <c r="B225" s="8"/>
      <c r="C225" s="19"/>
      <c r="D225" s="8"/>
      <c r="E225" s="17"/>
      <c r="F225" s="17"/>
      <c r="G225" s="21"/>
      <c r="H225" s="21"/>
      <c r="I225" s="22" t="str">
        <f aca="false">IF(D225="","",G225-H225)</f>
        <v/>
      </c>
      <c r="J225" s="23" t="str">
        <f aca="false">IF(D225="","",Settings!$C$6-E225)</f>
        <v/>
      </c>
      <c r="K225" s="10" t="str">
        <f aca="false">IF(D225="","",IF(J225&lt;=30,"0-30 days",IF(J225&lt;=45,"31-45 days",IF(J225&lt;=60,"46-60 days",IF(J225&lt;=90,"61-90 days",IF(J225&lt;=180,"91-180 days","Over 180 days"))))))</f>
        <v/>
      </c>
      <c r="L225" s="24" t="str">
        <f aca="false">IF(OR(D225="",NOT(OR(B225="Micro",B225="Small"))),"",IF(F225="",E225,F225)+IF(C225="",Settings!$C$10,MIN(C225,Settings!$C$11)))</f>
        <v/>
      </c>
      <c r="M225" s="23" t="str">
        <f aca="false">IF(L225="","",MAX(0,Settings!$C$6-L225))</f>
        <v/>
      </c>
      <c r="N225" s="10" t="str">
        <f aca="false">IF(D225="","",IF(I225&lt;=0,"Paid",IF(NOT(OR(B225="Micro",B225="Small")),"Not covered by s.15",IF(M225&gt;0,"MSME overdue","MSME within due date"))))</f>
        <v/>
      </c>
      <c r="O225" s="22" t="str">
        <f aca="false">IF(N225&lt;&gt;"MSME overdue","",ROUND(I225*((1+Settings!$C$9*Settings!$C$8/12)^(M225/(365/12))-1),0))</f>
        <v/>
      </c>
      <c r="P225" s="10" t="str">
        <f aca="false">IF(OR(L225="",I225&lt;=0),"",IF(L225&lt;=Settings!$C$7,IF(Settings!$C$6&gt;=Settings!$C$7,"Unpaid past due at year end: review","Pay before year end to avoid disallowance"),""))</f>
        <v/>
      </c>
    </row>
    <row r="226" customFormat="false" ht="15" hidden="false" customHeight="false" outlineLevel="0" collapsed="false">
      <c r="A226" s="8"/>
      <c r="B226" s="8"/>
      <c r="C226" s="19"/>
      <c r="D226" s="8"/>
      <c r="E226" s="17"/>
      <c r="F226" s="17"/>
      <c r="G226" s="21"/>
      <c r="H226" s="21"/>
      <c r="I226" s="22" t="str">
        <f aca="false">IF(D226="","",G226-H226)</f>
        <v/>
      </c>
      <c r="J226" s="23" t="str">
        <f aca="false">IF(D226="","",Settings!$C$6-E226)</f>
        <v/>
      </c>
      <c r="K226" s="10" t="str">
        <f aca="false">IF(D226="","",IF(J226&lt;=30,"0-30 days",IF(J226&lt;=45,"31-45 days",IF(J226&lt;=60,"46-60 days",IF(J226&lt;=90,"61-90 days",IF(J226&lt;=180,"91-180 days","Over 180 days"))))))</f>
        <v/>
      </c>
      <c r="L226" s="24" t="str">
        <f aca="false">IF(OR(D226="",NOT(OR(B226="Micro",B226="Small"))),"",IF(F226="",E226,F226)+IF(C226="",Settings!$C$10,MIN(C226,Settings!$C$11)))</f>
        <v/>
      </c>
      <c r="M226" s="23" t="str">
        <f aca="false">IF(L226="","",MAX(0,Settings!$C$6-L226))</f>
        <v/>
      </c>
      <c r="N226" s="10" t="str">
        <f aca="false">IF(D226="","",IF(I226&lt;=0,"Paid",IF(NOT(OR(B226="Micro",B226="Small")),"Not covered by s.15",IF(M226&gt;0,"MSME overdue","MSME within due date"))))</f>
        <v/>
      </c>
      <c r="O226" s="22" t="str">
        <f aca="false">IF(N226&lt;&gt;"MSME overdue","",ROUND(I226*((1+Settings!$C$9*Settings!$C$8/12)^(M226/(365/12))-1),0))</f>
        <v/>
      </c>
      <c r="P226" s="10" t="str">
        <f aca="false">IF(OR(L226="",I226&lt;=0),"",IF(L226&lt;=Settings!$C$7,IF(Settings!$C$6&gt;=Settings!$C$7,"Unpaid past due at year end: review","Pay before year end to avoid disallowance"),""))</f>
        <v/>
      </c>
    </row>
    <row r="227" customFormat="false" ht="15" hidden="false" customHeight="false" outlineLevel="0" collapsed="false">
      <c r="A227" s="8"/>
      <c r="B227" s="8"/>
      <c r="C227" s="19"/>
      <c r="D227" s="8"/>
      <c r="E227" s="17"/>
      <c r="F227" s="17"/>
      <c r="G227" s="21"/>
      <c r="H227" s="21"/>
      <c r="I227" s="22" t="str">
        <f aca="false">IF(D227="","",G227-H227)</f>
        <v/>
      </c>
      <c r="J227" s="23" t="str">
        <f aca="false">IF(D227="","",Settings!$C$6-E227)</f>
        <v/>
      </c>
      <c r="K227" s="10" t="str">
        <f aca="false">IF(D227="","",IF(J227&lt;=30,"0-30 days",IF(J227&lt;=45,"31-45 days",IF(J227&lt;=60,"46-60 days",IF(J227&lt;=90,"61-90 days",IF(J227&lt;=180,"91-180 days","Over 180 days"))))))</f>
        <v/>
      </c>
      <c r="L227" s="24" t="str">
        <f aca="false">IF(OR(D227="",NOT(OR(B227="Micro",B227="Small"))),"",IF(F227="",E227,F227)+IF(C227="",Settings!$C$10,MIN(C227,Settings!$C$11)))</f>
        <v/>
      </c>
      <c r="M227" s="23" t="str">
        <f aca="false">IF(L227="","",MAX(0,Settings!$C$6-L227))</f>
        <v/>
      </c>
      <c r="N227" s="10" t="str">
        <f aca="false">IF(D227="","",IF(I227&lt;=0,"Paid",IF(NOT(OR(B227="Micro",B227="Small")),"Not covered by s.15",IF(M227&gt;0,"MSME overdue","MSME within due date"))))</f>
        <v/>
      </c>
      <c r="O227" s="22" t="str">
        <f aca="false">IF(N227&lt;&gt;"MSME overdue","",ROUND(I227*((1+Settings!$C$9*Settings!$C$8/12)^(M227/(365/12))-1),0))</f>
        <v/>
      </c>
      <c r="P227" s="10" t="str">
        <f aca="false">IF(OR(L227="",I227&lt;=0),"",IF(L227&lt;=Settings!$C$7,IF(Settings!$C$6&gt;=Settings!$C$7,"Unpaid past due at year end: review","Pay before year end to avoid disallowance"),""))</f>
        <v/>
      </c>
    </row>
    <row r="228" customFormat="false" ht="15" hidden="false" customHeight="false" outlineLevel="0" collapsed="false">
      <c r="A228" s="8"/>
      <c r="B228" s="8"/>
      <c r="C228" s="19"/>
      <c r="D228" s="8"/>
      <c r="E228" s="17"/>
      <c r="F228" s="17"/>
      <c r="G228" s="21"/>
      <c r="H228" s="21"/>
      <c r="I228" s="22" t="str">
        <f aca="false">IF(D228="","",G228-H228)</f>
        <v/>
      </c>
      <c r="J228" s="23" t="str">
        <f aca="false">IF(D228="","",Settings!$C$6-E228)</f>
        <v/>
      </c>
      <c r="K228" s="10" t="str">
        <f aca="false">IF(D228="","",IF(J228&lt;=30,"0-30 days",IF(J228&lt;=45,"31-45 days",IF(J228&lt;=60,"46-60 days",IF(J228&lt;=90,"61-90 days",IF(J228&lt;=180,"91-180 days","Over 180 days"))))))</f>
        <v/>
      </c>
      <c r="L228" s="24" t="str">
        <f aca="false">IF(OR(D228="",NOT(OR(B228="Micro",B228="Small"))),"",IF(F228="",E228,F228)+IF(C228="",Settings!$C$10,MIN(C228,Settings!$C$11)))</f>
        <v/>
      </c>
      <c r="M228" s="23" t="str">
        <f aca="false">IF(L228="","",MAX(0,Settings!$C$6-L228))</f>
        <v/>
      </c>
      <c r="N228" s="10" t="str">
        <f aca="false">IF(D228="","",IF(I228&lt;=0,"Paid",IF(NOT(OR(B228="Micro",B228="Small")),"Not covered by s.15",IF(M228&gt;0,"MSME overdue","MSME within due date"))))</f>
        <v/>
      </c>
      <c r="O228" s="22" t="str">
        <f aca="false">IF(N228&lt;&gt;"MSME overdue","",ROUND(I228*((1+Settings!$C$9*Settings!$C$8/12)^(M228/(365/12))-1),0))</f>
        <v/>
      </c>
      <c r="P228" s="10" t="str">
        <f aca="false">IF(OR(L228="",I228&lt;=0),"",IF(L228&lt;=Settings!$C$7,IF(Settings!$C$6&gt;=Settings!$C$7,"Unpaid past due at year end: review","Pay before year end to avoid disallowance"),""))</f>
        <v/>
      </c>
    </row>
    <row r="229" customFormat="false" ht="15" hidden="false" customHeight="false" outlineLevel="0" collapsed="false">
      <c r="A229" s="8"/>
      <c r="B229" s="8"/>
      <c r="C229" s="19"/>
      <c r="D229" s="8"/>
      <c r="E229" s="17"/>
      <c r="F229" s="17"/>
      <c r="G229" s="21"/>
      <c r="H229" s="21"/>
      <c r="I229" s="22" t="str">
        <f aca="false">IF(D229="","",G229-H229)</f>
        <v/>
      </c>
      <c r="J229" s="23" t="str">
        <f aca="false">IF(D229="","",Settings!$C$6-E229)</f>
        <v/>
      </c>
      <c r="K229" s="10" t="str">
        <f aca="false">IF(D229="","",IF(J229&lt;=30,"0-30 days",IF(J229&lt;=45,"31-45 days",IF(J229&lt;=60,"46-60 days",IF(J229&lt;=90,"61-90 days",IF(J229&lt;=180,"91-180 days","Over 180 days"))))))</f>
        <v/>
      </c>
      <c r="L229" s="24" t="str">
        <f aca="false">IF(OR(D229="",NOT(OR(B229="Micro",B229="Small"))),"",IF(F229="",E229,F229)+IF(C229="",Settings!$C$10,MIN(C229,Settings!$C$11)))</f>
        <v/>
      </c>
      <c r="M229" s="23" t="str">
        <f aca="false">IF(L229="","",MAX(0,Settings!$C$6-L229))</f>
        <v/>
      </c>
      <c r="N229" s="10" t="str">
        <f aca="false">IF(D229="","",IF(I229&lt;=0,"Paid",IF(NOT(OR(B229="Micro",B229="Small")),"Not covered by s.15",IF(M229&gt;0,"MSME overdue","MSME within due date"))))</f>
        <v/>
      </c>
      <c r="O229" s="22" t="str">
        <f aca="false">IF(N229&lt;&gt;"MSME overdue","",ROUND(I229*((1+Settings!$C$9*Settings!$C$8/12)^(M229/(365/12))-1),0))</f>
        <v/>
      </c>
      <c r="P229" s="10" t="str">
        <f aca="false">IF(OR(L229="",I229&lt;=0),"",IF(L229&lt;=Settings!$C$7,IF(Settings!$C$6&gt;=Settings!$C$7,"Unpaid past due at year end: review","Pay before year end to avoid disallowance"),""))</f>
        <v/>
      </c>
    </row>
    <row r="230" customFormat="false" ht="15" hidden="false" customHeight="false" outlineLevel="0" collapsed="false">
      <c r="A230" s="8"/>
      <c r="B230" s="8"/>
      <c r="C230" s="19"/>
      <c r="D230" s="8"/>
      <c r="E230" s="17"/>
      <c r="F230" s="17"/>
      <c r="G230" s="21"/>
      <c r="H230" s="21"/>
      <c r="I230" s="22" t="str">
        <f aca="false">IF(D230="","",G230-H230)</f>
        <v/>
      </c>
      <c r="J230" s="23" t="str">
        <f aca="false">IF(D230="","",Settings!$C$6-E230)</f>
        <v/>
      </c>
      <c r="K230" s="10" t="str">
        <f aca="false">IF(D230="","",IF(J230&lt;=30,"0-30 days",IF(J230&lt;=45,"31-45 days",IF(J230&lt;=60,"46-60 days",IF(J230&lt;=90,"61-90 days",IF(J230&lt;=180,"91-180 days","Over 180 days"))))))</f>
        <v/>
      </c>
      <c r="L230" s="24" t="str">
        <f aca="false">IF(OR(D230="",NOT(OR(B230="Micro",B230="Small"))),"",IF(F230="",E230,F230)+IF(C230="",Settings!$C$10,MIN(C230,Settings!$C$11)))</f>
        <v/>
      </c>
      <c r="M230" s="23" t="str">
        <f aca="false">IF(L230="","",MAX(0,Settings!$C$6-L230))</f>
        <v/>
      </c>
      <c r="N230" s="10" t="str">
        <f aca="false">IF(D230="","",IF(I230&lt;=0,"Paid",IF(NOT(OR(B230="Micro",B230="Small")),"Not covered by s.15",IF(M230&gt;0,"MSME overdue","MSME within due date"))))</f>
        <v/>
      </c>
      <c r="O230" s="22" t="str">
        <f aca="false">IF(N230&lt;&gt;"MSME overdue","",ROUND(I230*((1+Settings!$C$9*Settings!$C$8/12)^(M230/(365/12))-1),0))</f>
        <v/>
      </c>
      <c r="P230" s="10" t="str">
        <f aca="false">IF(OR(L230="",I230&lt;=0),"",IF(L230&lt;=Settings!$C$7,IF(Settings!$C$6&gt;=Settings!$C$7,"Unpaid past due at year end: review","Pay before year end to avoid disallowance"),""))</f>
        <v/>
      </c>
    </row>
    <row r="231" customFormat="false" ht="15" hidden="false" customHeight="false" outlineLevel="0" collapsed="false">
      <c r="A231" s="8"/>
      <c r="B231" s="8"/>
      <c r="C231" s="19"/>
      <c r="D231" s="8"/>
      <c r="E231" s="17"/>
      <c r="F231" s="17"/>
      <c r="G231" s="21"/>
      <c r="H231" s="21"/>
      <c r="I231" s="22" t="str">
        <f aca="false">IF(D231="","",G231-H231)</f>
        <v/>
      </c>
      <c r="J231" s="23" t="str">
        <f aca="false">IF(D231="","",Settings!$C$6-E231)</f>
        <v/>
      </c>
      <c r="K231" s="10" t="str">
        <f aca="false">IF(D231="","",IF(J231&lt;=30,"0-30 days",IF(J231&lt;=45,"31-45 days",IF(J231&lt;=60,"46-60 days",IF(J231&lt;=90,"61-90 days",IF(J231&lt;=180,"91-180 days","Over 180 days"))))))</f>
        <v/>
      </c>
      <c r="L231" s="24" t="str">
        <f aca="false">IF(OR(D231="",NOT(OR(B231="Micro",B231="Small"))),"",IF(F231="",E231,F231)+IF(C231="",Settings!$C$10,MIN(C231,Settings!$C$11)))</f>
        <v/>
      </c>
      <c r="M231" s="23" t="str">
        <f aca="false">IF(L231="","",MAX(0,Settings!$C$6-L231))</f>
        <v/>
      </c>
      <c r="N231" s="10" t="str">
        <f aca="false">IF(D231="","",IF(I231&lt;=0,"Paid",IF(NOT(OR(B231="Micro",B231="Small")),"Not covered by s.15",IF(M231&gt;0,"MSME overdue","MSME within due date"))))</f>
        <v/>
      </c>
      <c r="O231" s="22" t="str">
        <f aca="false">IF(N231&lt;&gt;"MSME overdue","",ROUND(I231*((1+Settings!$C$9*Settings!$C$8/12)^(M231/(365/12))-1),0))</f>
        <v/>
      </c>
      <c r="P231" s="10" t="str">
        <f aca="false">IF(OR(L231="",I231&lt;=0),"",IF(L231&lt;=Settings!$C$7,IF(Settings!$C$6&gt;=Settings!$C$7,"Unpaid past due at year end: review","Pay before year end to avoid disallowance"),""))</f>
        <v/>
      </c>
    </row>
    <row r="232" customFormat="false" ht="15" hidden="false" customHeight="false" outlineLevel="0" collapsed="false">
      <c r="A232" s="8"/>
      <c r="B232" s="8"/>
      <c r="C232" s="19"/>
      <c r="D232" s="8"/>
      <c r="E232" s="17"/>
      <c r="F232" s="17"/>
      <c r="G232" s="21"/>
      <c r="H232" s="21"/>
      <c r="I232" s="22" t="str">
        <f aca="false">IF(D232="","",G232-H232)</f>
        <v/>
      </c>
      <c r="J232" s="23" t="str">
        <f aca="false">IF(D232="","",Settings!$C$6-E232)</f>
        <v/>
      </c>
      <c r="K232" s="10" t="str">
        <f aca="false">IF(D232="","",IF(J232&lt;=30,"0-30 days",IF(J232&lt;=45,"31-45 days",IF(J232&lt;=60,"46-60 days",IF(J232&lt;=90,"61-90 days",IF(J232&lt;=180,"91-180 days","Over 180 days"))))))</f>
        <v/>
      </c>
      <c r="L232" s="24" t="str">
        <f aca="false">IF(OR(D232="",NOT(OR(B232="Micro",B232="Small"))),"",IF(F232="",E232,F232)+IF(C232="",Settings!$C$10,MIN(C232,Settings!$C$11)))</f>
        <v/>
      </c>
      <c r="M232" s="23" t="str">
        <f aca="false">IF(L232="","",MAX(0,Settings!$C$6-L232))</f>
        <v/>
      </c>
      <c r="N232" s="10" t="str">
        <f aca="false">IF(D232="","",IF(I232&lt;=0,"Paid",IF(NOT(OR(B232="Micro",B232="Small")),"Not covered by s.15",IF(M232&gt;0,"MSME overdue","MSME within due date"))))</f>
        <v/>
      </c>
      <c r="O232" s="22" t="str">
        <f aca="false">IF(N232&lt;&gt;"MSME overdue","",ROUND(I232*((1+Settings!$C$9*Settings!$C$8/12)^(M232/(365/12))-1),0))</f>
        <v/>
      </c>
      <c r="P232" s="10" t="str">
        <f aca="false">IF(OR(L232="",I232&lt;=0),"",IF(L232&lt;=Settings!$C$7,IF(Settings!$C$6&gt;=Settings!$C$7,"Unpaid past due at year end: review","Pay before year end to avoid disallowance"),""))</f>
        <v/>
      </c>
    </row>
    <row r="233" customFormat="false" ht="15" hidden="false" customHeight="false" outlineLevel="0" collapsed="false">
      <c r="A233" s="8"/>
      <c r="B233" s="8"/>
      <c r="C233" s="19"/>
      <c r="D233" s="8"/>
      <c r="E233" s="17"/>
      <c r="F233" s="17"/>
      <c r="G233" s="21"/>
      <c r="H233" s="21"/>
      <c r="I233" s="22" t="str">
        <f aca="false">IF(D233="","",G233-H233)</f>
        <v/>
      </c>
      <c r="J233" s="23" t="str">
        <f aca="false">IF(D233="","",Settings!$C$6-E233)</f>
        <v/>
      </c>
      <c r="K233" s="10" t="str">
        <f aca="false">IF(D233="","",IF(J233&lt;=30,"0-30 days",IF(J233&lt;=45,"31-45 days",IF(J233&lt;=60,"46-60 days",IF(J233&lt;=90,"61-90 days",IF(J233&lt;=180,"91-180 days","Over 180 days"))))))</f>
        <v/>
      </c>
      <c r="L233" s="24" t="str">
        <f aca="false">IF(OR(D233="",NOT(OR(B233="Micro",B233="Small"))),"",IF(F233="",E233,F233)+IF(C233="",Settings!$C$10,MIN(C233,Settings!$C$11)))</f>
        <v/>
      </c>
      <c r="M233" s="23" t="str">
        <f aca="false">IF(L233="","",MAX(0,Settings!$C$6-L233))</f>
        <v/>
      </c>
      <c r="N233" s="10" t="str">
        <f aca="false">IF(D233="","",IF(I233&lt;=0,"Paid",IF(NOT(OR(B233="Micro",B233="Small")),"Not covered by s.15",IF(M233&gt;0,"MSME overdue","MSME within due date"))))</f>
        <v/>
      </c>
      <c r="O233" s="22" t="str">
        <f aca="false">IF(N233&lt;&gt;"MSME overdue","",ROUND(I233*((1+Settings!$C$9*Settings!$C$8/12)^(M233/(365/12))-1),0))</f>
        <v/>
      </c>
      <c r="P233" s="10" t="str">
        <f aca="false">IF(OR(L233="",I233&lt;=0),"",IF(L233&lt;=Settings!$C$7,IF(Settings!$C$6&gt;=Settings!$C$7,"Unpaid past due at year end: review","Pay before year end to avoid disallowance"),""))</f>
        <v/>
      </c>
    </row>
    <row r="234" customFormat="false" ht="15" hidden="false" customHeight="false" outlineLevel="0" collapsed="false">
      <c r="A234" s="8"/>
      <c r="B234" s="8"/>
      <c r="C234" s="19"/>
      <c r="D234" s="8"/>
      <c r="E234" s="17"/>
      <c r="F234" s="17"/>
      <c r="G234" s="21"/>
      <c r="H234" s="21"/>
      <c r="I234" s="22" t="str">
        <f aca="false">IF(D234="","",G234-H234)</f>
        <v/>
      </c>
      <c r="J234" s="23" t="str">
        <f aca="false">IF(D234="","",Settings!$C$6-E234)</f>
        <v/>
      </c>
      <c r="K234" s="10" t="str">
        <f aca="false">IF(D234="","",IF(J234&lt;=30,"0-30 days",IF(J234&lt;=45,"31-45 days",IF(J234&lt;=60,"46-60 days",IF(J234&lt;=90,"61-90 days",IF(J234&lt;=180,"91-180 days","Over 180 days"))))))</f>
        <v/>
      </c>
      <c r="L234" s="24" t="str">
        <f aca="false">IF(OR(D234="",NOT(OR(B234="Micro",B234="Small"))),"",IF(F234="",E234,F234)+IF(C234="",Settings!$C$10,MIN(C234,Settings!$C$11)))</f>
        <v/>
      </c>
      <c r="M234" s="23" t="str">
        <f aca="false">IF(L234="","",MAX(0,Settings!$C$6-L234))</f>
        <v/>
      </c>
      <c r="N234" s="10" t="str">
        <f aca="false">IF(D234="","",IF(I234&lt;=0,"Paid",IF(NOT(OR(B234="Micro",B234="Small")),"Not covered by s.15",IF(M234&gt;0,"MSME overdue","MSME within due date"))))</f>
        <v/>
      </c>
      <c r="O234" s="22" t="str">
        <f aca="false">IF(N234&lt;&gt;"MSME overdue","",ROUND(I234*((1+Settings!$C$9*Settings!$C$8/12)^(M234/(365/12))-1),0))</f>
        <v/>
      </c>
      <c r="P234" s="10" t="str">
        <f aca="false">IF(OR(L234="",I234&lt;=0),"",IF(L234&lt;=Settings!$C$7,IF(Settings!$C$6&gt;=Settings!$C$7,"Unpaid past due at year end: review","Pay before year end to avoid disallowance"),""))</f>
        <v/>
      </c>
    </row>
    <row r="235" customFormat="false" ht="15" hidden="false" customHeight="false" outlineLevel="0" collapsed="false">
      <c r="A235" s="8"/>
      <c r="B235" s="8"/>
      <c r="C235" s="19"/>
      <c r="D235" s="8"/>
      <c r="E235" s="17"/>
      <c r="F235" s="17"/>
      <c r="G235" s="21"/>
      <c r="H235" s="21"/>
      <c r="I235" s="22" t="str">
        <f aca="false">IF(D235="","",G235-H235)</f>
        <v/>
      </c>
      <c r="J235" s="23" t="str">
        <f aca="false">IF(D235="","",Settings!$C$6-E235)</f>
        <v/>
      </c>
      <c r="K235" s="10" t="str">
        <f aca="false">IF(D235="","",IF(J235&lt;=30,"0-30 days",IF(J235&lt;=45,"31-45 days",IF(J235&lt;=60,"46-60 days",IF(J235&lt;=90,"61-90 days",IF(J235&lt;=180,"91-180 days","Over 180 days"))))))</f>
        <v/>
      </c>
      <c r="L235" s="24" t="str">
        <f aca="false">IF(OR(D235="",NOT(OR(B235="Micro",B235="Small"))),"",IF(F235="",E235,F235)+IF(C235="",Settings!$C$10,MIN(C235,Settings!$C$11)))</f>
        <v/>
      </c>
      <c r="M235" s="23" t="str">
        <f aca="false">IF(L235="","",MAX(0,Settings!$C$6-L235))</f>
        <v/>
      </c>
      <c r="N235" s="10" t="str">
        <f aca="false">IF(D235="","",IF(I235&lt;=0,"Paid",IF(NOT(OR(B235="Micro",B235="Small")),"Not covered by s.15",IF(M235&gt;0,"MSME overdue","MSME within due date"))))</f>
        <v/>
      </c>
      <c r="O235" s="22" t="str">
        <f aca="false">IF(N235&lt;&gt;"MSME overdue","",ROUND(I235*((1+Settings!$C$9*Settings!$C$8/12)^(M235/(365/12))-1),0))</f>
        <v/>
      </c>
      <c r="P235" s="10" t="str">
        <f aca="false">IF(OR(L235="",I235&lt;=0),"",IF(L235&lt;=Settings!$C$7,IF(Settings!$C$6&gt;=Settings!$C$7,"Unpaid past due at year end: review","Pay before year end to avoid disallowance"),""))</f>
        <v/>
      </c>
    </row>
    <row r="236" customFormat="false" ht="15" hidden="false" customHeight="false" outlineLevel="0" collapsed="false">
      <c r="A236" s="8"/>
      <c r="B236" s="8"/>
      <c r="C236" s="19"/>
      <c r="D236" s="8"/>
      <c r="E236" s="17"/>
      <c r="F236" s="17"/>
      <c r="G236" s="21"/>
      <c r="H236" s="21"/>
      <c r="I236" s="22" t="str">
        <f aca="false">IF(D236="","",G236-H236)</f>
        <v/>
      </c>
      <c r="J236" s="23" t="str">
        <f aca="false">IF(D236="","",Settings!$C$6-E236)</f>
        <v/>
      </c>
      <c r="K236" s="10" t="str">
        <f aca="false">IF(D236="","",IF(J236&lt;=30,"0-30 days",IF(J236&lt;=45,"31-45 days",IF(J236&lt;=60,"46-60 days",IF(J236&lt;=90,"61-90 days",IF(J236&lt;=180,"91-180 days","Over 180 days"))))))</f>
        <v/>
      </c>
      <c r="L236" s="24" t="str">
        <f aca="false">IF(OR(D236="",NOT(OR(B236="Micro",B236="Small"))),"",IF(F236="",E236,F236)+IF(C236="",Settings!$C$10,MIN(C236,Settings!$C$11)))</f>
        <v/>
      </c>
      <c r="M236" s="23" t="str">
        <f aca="false">IF(L236="","",MAX(0,Settings!$C$6-L236))</f>
        <v/>
      </c>
      <c r="N236" s="10" t="str">
        <f aca="false">IF(D236="","",IF(I236&lt;=0,"Paid",IF(NOT(OR(B236="Micro",B236="Small")),"Not covered by s.15",IF(M236&gt;0,"MSME overdue","MSME within due date"))))</f>
        <v/>
      </c>
      <c r="O236" s="22" t="str">
        <f aca="false">IF(N236&lt;&gt;"MSME overdue","",ROUND(I236*((1+Settings!$C$9*Settings!$C$8/12)^(M236/(365/12))-1),0))</f>
        <v/>
      </c>
      <c r="P236" s="10" t="str">
        <f aca="false">IF(OR(L236="",I236&lt;=0),"",IF(L236&lt;=Settings!$C$7,IF(Settings!$C$6&gt;=Settings!$C$7,"Unpaid past due at year end: review","Pay before year end to avoid disallowance"),""))</f>
        <v/>
      </c>
    </row>
    <row r="237" customFormat="false" ht="15" hidden="false" customHeight="false" outlineLevel="0" collapsed="false">
      <c r="A237" s="8"/>
      <c r="B237" s="8"/>
      <c r="C237" s="19"/>
      <c r="D237" s="8"/>
      <c r="E237" s="17"/>
      <c r="F237" s="17"/>
      <c r="G237" s="21"/>
      <c r="H237" s="21"/>
      <c r="I237" s="22" t="str">
        <f aca="false">IF(D237="","",G237-H237)</f>
        <v/>
      </c>
      <c r="J237" s="23" t="str">
        <f aca="false">IF(D237="","",Settings!$C$6-E237)</f>
        <v/>
      </c>
      <c r="K237" s="10" t="str">
        <f aca="false">IF(D237="","",IF(J237&lt;=30,"0-30 days",IF(J237&lt;=45,"31-45 days",IF(J237&lt;=60,"46-60 days",IF(J237&lt;=90,"61-90 days",IF(J237&lt;=180,"91-180 days","Over 180 days"))))))</f>
        <v/>
      </c>
      <c r="L237" s="24" t="str">
        <f aca="false">IF(OR(D237="",NOT(OR(B237="Micro",B237="Small"))),"",IF(F237="",E237,F237)+IF(C237="",Settings!$C$10,MIN(C237,Settings!$C$11)))</f>
        <v/>
      </c>
      <c r="M237" s="23" t="str">
        <f aca="false">IF(L237="","",MAX(0,Settings!$C$6-L237))</f>
        <v/>
      </c>
      <c r="N237" s="10" t="str">
        <f aca="false">IF(D237="","",IF(I237&lt;=0,"Paid",IF(NOT(OR(B237="Micro",B237="Small")),"Not covered by s.15",IF(M237&gt;0,"MSME overdue","MSME within due date"))))</f>
        <v/>
      </c>
      <c r="O237" s="22" t="str">
        <f aca="false">IF(N237&lt;&gt;"MSME overdue","",ROUND(I237*((1+Settings!$C$9*Settings!$C$8/12)^(M237/(365/12))-1),0))</f>
        <v/>
      </c>
      <c r="P237" s="10" t="str">
        <f aca="false">IF(OR(L237="",I237&lt;=0),"",IF(L237&lt;=Settings!$C$7,IF(Settings!$C$6&gt;=Settings!$C$7,"Unpaid past due at year end: review","Pay before year end to avoid disallowance"),""))</f>
        <v/>
      </c>
    </row>
    <row r="238" customFormat="false" ht="15" hidden="false" customHeight="false" outlineLevel="0" collapsed="false">
      <c r="A238" s="8"/>
      <c r="B238" s="8"/>
      <c r="C238" s="19"/>
      <c r="D238" s="8"/>
      <c r="E238" s="17"/>
      <c r="F238" s="17"/>
      <c r="G238" s="21"/>
      <c r="H238" s="21"/>
      <c r="I238" s="22" t="str">
        <f aca="false">IF(D238="","",G238-H238)</f>
        <v/>
      </c>
      <c r="J238" s="23" t="str">
        <f aca="false">IF(D238="","",Settings!$C$6-E238)</f>
        <v/>
      </c>
      <c r="K238" s="10" t="str">
        <f aca="false">IF(D238="","",IF(J238&lt;=30,"0-30 days",IF(J238&lt;=45,"31-45 days",IF(J238&lt;=60,"46-60 days",IF(J238&lt;=90,"61-90 days",IF(J238&lt;=180,"91-180 days","Over 180 days"))))))</f>
        <v/>
      </c>
      <c r="L238" s="24" t="str">
        <f aca="false">IF(OR(D238="",NOT(OR(B238="Micro",B238="Small"))),"",IF(F238="",E238,F238)+IF(C238="",Settings!$C$10,MIN(C238,Settings!$C$11)))</f>
        <v/>
      </c>
      <c r="M238" s="23" t="str">
        <f aca="false">IF(L238="","",MAX(0,Settings!$C$6-L238))</f>
        <v/>
      </c>
      <c r="N238" s="10" t="str">
        <f aca="false">IF(D238="","",IF(I238&lt;=0,"Paid",IF(NOT(OR(B238="Micro",B238="Small")),"Not covered by s.15",IF(M238&gt;0,"MSME overdue","MSME within due date"))))</f>
        <v/>
      </c>
      <c r="O238" s="22" t="str">
        <f aca="false">IF(N238&lt;&gt;"MSME overdue","",ROUND(I238*((1+Settings!$C$9*Settings!$C$8/12)^(M238/(365/12))-1),0))</f>
        <v/>
      </c>
      <c r="P238" s="10" t="str">
        <f aca="false">IF(OR(L238="",I238&lt;=0),"",IF(L238&lt;=Settings!$C$7,IF(Settings!$C$6&gt;=Settings!$C$7,"Unpaid past due at year end: review","Pay before year end to avoid disallowance"),""))</f>
        <v/>
      </c>
    </row>
    <row r="239" customFormat="false" ht="15" hidden="false" customHeight="false" outlineLevel="0" collapsed="false">
      <c r="A239" s="8"/>
      <c r="B239" s="8"/>
      <c r="C239" s="19"/>
      <c r="D239" s="8"/>
      <c r="E239" s="17"/>
      <c r="F239" s="17"/>
      <c r="G239" s="21"/>
      <c r="H239" s="21"/>
      <c r="I239" s="22" t="str">
        <f aca="false">IF(D239="","",G239-H239)</f>
        <v/>
      </c>
      <c r="J239" s="23" t="str">
        <f aca="false">IF(D239="","",Settings!$C$6-E239)</f>
        <v/>
      </c>
      <c r="K239" s="10" t="str">
        <f aca="false">IF(D239="","",IF(J239&lt;=30,"0-30 days",IF(J239&lt;=45,"31-45 days",IF(J239&lt;=60,"46-60 days",IF(J239&lt;=90,"61-90 days",IF(J239&lt;=180,"91-180 days","Over 180 days"))))))</f>
        <v/>
      </c>
      <c r="L239" s="24" t="str">
        <f aca="false">IF(OR(D239="",NOT(OR(B239="Micro",B239="Small"))),"",IF(F239="",E239,F239)+IF(C239="",Settings!$C$10,MIN(C239,Settings!$C$11)))</f>
        <v/>
      </c>
      <c r="M239" s="23" t="str">
        <f aca="false">IF(L239="","",MAX(0,Settings!$C$6-L239))</f>
        <v/>
      </c>
      <c r="N239" s="10" t="str">
        <f aca="false">IF(D239="","",IF(I239&lt;=0,"Paid",IF(NOT(OR(B239="Micro",B239="Small")),"Not covered by s.15",IF(M239&gt;0,"MSME overdue","MSME within due date"))))</f>
        <v/>
      </c>
      <c r="O239" s="22" t="str">
        <f aca="false">IF(N239&lt;&gt;"MSME overdue","",ROUND(I239*((1+Settings!$C$9*Settings!$C$8/12)^(M239/(365/12))-1),0))</f>
        <v/>
      </c>
      <c r="P239" s="10" t="str">
        <f aca="false">IF(OR(L239="",I239&lt;=0),"",IF(L239&lt;=Settings!$C$7,IF(Settings!$C$6&gt;=Settings!$C$7,"Unpaid past due at year end: review","Pay before year end to avoid disallowance"),""))</f>
        <v/>
      </c>
    </row>
    <row r="240" customFormat="false" ht="15" hidden="false" customHeight="false" outlineLevel="0" collapsed="false">
      <c r="A240" s="8"/>
      <c r="B240" s="8"/>
      <c r="C240" s="19"/>
      <c r="D240" s="8"/>
      <c r="E240" s="17"/>
      <c r="F240" s="17"/>
      <c r="G240" s="21"/>
      <c r="H240" s="21"/>
      <c r="I240" s="22" t="str">
        <f aca="false">IF(D240="","",G240-H240)</f>
        <v/>
      </c>
      <c r="J240" s="23" t="str">
        <f aca="false">IF(D240="","",Settings!$C$6-E240)</f>
        <v/>
      </c>
      <c r="K240" s="10" t="str">
        <f aca="false">IF(D240="","",IF(J240&lt;=30,"0-30 days",IF(J240&lt;=45,"31-45 days",IF(J240&lt;=60,"46-60 days",IF(J240&lt;=90,"61-90 days",IF(J240&lt;=180,"91-180 days","Over 180 days"))))))</f>
        <v/>
      </c>
      <c r="L240" s="24" t="str">
        <f aca="false">IF(OR(D240="",NOT(OR(B240="Micro",B240="Small"))),"",IF(F240="",E240,F240)+IF(C240="",Settings!$C$10,MIN(C240,Settings!$C$11)))</f>
        <v/>
      </c>
      <c r="M240" s="23" t="str">
        <f aca="false">IF(L240="","",MAX(0,Settings!$C$6-L240))</f>
        <v/>
      </c>
      <c r="N240" s="10" t="str">
        <f aca="false">IF(D240="","",IF(I240&lt;=0,"Paid",IF(NOT(OR(B240="Micro",B240="Small")),"Not covered by s.15",IF(M240&gt;0,"MSME overdue","MSME within due date"))))</f>
        <v/>
      </c>
      <c r="O240" s="22" t="str">
        <f aca="false">IF(N240&lt;&gt;"MSME overdue","",ROUND(I240*((1+Settings!$C$9*Settings!$C$8/12)^(M240/(365/12))-1),0))</f>
        <v/>
      </c>
      <c r="P240" s="10" t="str">
        <f aca="false">IF(OR(L240="",I240&lt;=0),"",IF(L240&lt;=Settings!$C$7,IF(Settings!$C$6&gt;=Settings!$C$7,"Unpaid past due at year end: review","Pay before year end to avoid disallowance"),""))</f>
        <v/>
      </c>
    </row>
    <row r="241" customFormat="false" ht="15" hidden="false" customHeight="false" outlineLevel="0" collapsed="false">
      <c r="A241" s="8"/>
      <c r="B241" s="8"/>
      <c r="C241" s="19"/>
      <c r="D241" s="8"/>
      <c r="E241" s="17"/>
      <c r="F241" s="17"/>
      <c r="G241" s="21"/>
      <c r="H241" s="21"/>
      <c r="I241" s="22" t="str">
        <f aca="false">IF(D241="","",G241-H241)</f>
        <v/>
      </c>
      <c r="J241" s="23" t="str">
        <f aca="false">IF(D241="","",Settings!$C$6-E241)</f>
        <v/>
      </c>
      <c r="K241" s="10" t="str">
        <f aca="false">IF(D241="","",IF(J241&lt;=30,"0-30 days",IF(J241&lt;=45,"31-45 days",IF(J241&lt;=60,"46-60 days",IF(J241&lt;=90,"61-90 days",IF(J241&lt;=180,"91-180 days","Over 180 days"))))))</f>
        <v/>
      </c>
      <c r="L241" s="24" t="str">
        <f aca="false">IF(OR(D241="",NOT(OR(B241="Micro",B241="Small"))),"",IF(F241="",E241,F241)+IF(C241="",Settings!$C$10,MIN(C241,Settings!$C$11)))</f>
        <v/>
      </c>
      <c r="M241" s="23" t="str">
        <f aca="false">IF(L241="","",MAX(0,Settings!$C$6-L241))</f>
        <v/>
      </c>
      <c r="N241" s="10" t="str">
        <f aca="false">IF(D241="","",IF(I241&lt;=0,"Paid",IF(NOT(OR(B241="Micro",B241="Small")),"Not covered by s.15",IF(M241&gt;0,"MSME overdue","MSME within due date"))))</f>
        <v/>
      </c>
      <c r="O241" s="22" t="str">
        <f aca="false">IF(N241&lt;&gt;"MSME overdue","",ROUND(I241*((1+Settings!$C$9*Settings!$C$8/12)^(M241/(365/12))-1),0))</f>
        <v/>
      </c>
      <c r="P241" s="10" t="str">
        <f aca="false">IF(OR(L241="",I241&lt;=0),"",IF(L241&lt;=Settings!$C$7,IF(Settings!$C$6&gt;=Settings!$C$7,"Unpaid past due at year end: review","Pay before year end to avoid disallowance"),""))</f>
        <v/>
      </c>
    </row>
    <row r="242" customFormat="false" ht="15" hidden="false" customHeight="false" outlineLevel="0" collapsed="false">
      <c r="A242" s="8"/>
      <c r="B242" s="8"/>
      <c r="C242" s="19"/>
      <c r="D242" s="8"/>
      <c r="E242" s="17"/>
      <c r="F242" s="17"/>
      <c r="G242" s="21"/>
      <c r="H242" s="21"/>
      <c r="I242" s="22" t="str">
        <f aca="false">IF(D242="","",G242-H242)</f>
        <v/>
      </c>
      <c r="J242" s="23" t="str">
        <f aca="false">IF(D242="","",Settings!$C$6-E242)</f>
        <v/>
      </c>
      <c r="K242" s="10" t="str">
        <f aca="false">IF(D242="","",IF(J242&lt;=30,"0-30 days",IF(J242&lt;=45,"31-45 days",IF(J242&lt;=60,"46-60 days",IF(J242&lt;=90,"61-90 days",IF(J242&lt;=180,"91-180 days","Over 180 days"))))))</f>
        <v/>
      </c>
      <c r="L242" s="24" t="str">
        <f aca="false">IF(OR(D242="",NOT(OR(B242="Micro",B242="Small"))),"",IF(F242="",E242,F242)+IF(C242="",Settings!$C$10,MIN(C242,Settings!$C$11)))</f>
        <v/>
      </c>
      <c r="M242" s="23" t="str">
        <f aca="false">IF(L242="","",MAX(0,Settings!$C$6-L242))</f>
        <v/>
      </c>
      <c r="N242" s="10" t="str">
        <f aca="false">IF(D242="","",IF(I242&lt;=0,"Paid",IF(NOT(OR(B242="Micro",B242="Small")),"Not covered by s.15",IF(M242&gt;0,"MSME overdue","MSME within due date"))))</f>
        <v/>
      </c>
      <c r="O242" s="22" t="str">
        <f aca="false">IF(N242&lt;&gt;"MSME overdue","",ROUND(I242*((1+Settings!$C$9*Settings!$C$8/12)^(M242/(365/12))-1),0))</f>
        <v/>
      </c>
      <c r="P242" s="10" t="str">
        <f aca="false">IF(OR(L242="",I242&lt;=0),"",IF(L242&lt;=Settings!$C$7,IF(Settings!$C$6&gt;=Settings!$C$7,"Unpaid past due at year end: review","Pay before year end to avoid disallowance"),""))</f>
        <v/>
      </c>
    </row>
    <row r="243" customFormat="false" ht="15" hidden="false" customHeight="false" outlineLevel="0" collapsed="false">
      <c r="A243" s="8"/>
      <c r="B243" s="8"/>
      <c r="C243" s="19"/>
      <c r="D243" s="8"/>
      <c r="E243" s="17"/>
      <c r="F243" s="17"/>
      <c r="G243" s="21"/>
      <c r="H243" s="21"/>
      <c r="I243" s="22" t="str">
        <f aca="false">IF(D243="","",G243-H243)</f>
        <v/>
      </c>
      <c r="J243" s="23" t="str">
        <f aca="false">IF(D243="","",Settings!$C$6-E243)</f>
        <v/>
      </c>
      <c r="K243" s="10" t="str">
        <f aca="false">IF(D243="","",IF(J243&lt;=30,"0-30 days",IF(J243&lt;=45,"31-45 days",IF(J243&lt;=60,"46-60 days",IF(J243&lt;=90,"61-90 days",IF(J243&lt;=180,"91-180 days","Over 180 days"))))))</f>
        <v/>
      </c>
      <c r="L243" s="24" t="str">
        <f aca="false">IF(OR(D243="",NOT(OR(B243="Micro",B243="Small"))),"",IF(F243="",E243,F243)+IF(C243="",Settings!$C$10,MIN(C243,Settings!$C$11)))</f>
        <v/>
      </c>
      <c r="M243" s="23" t="str">
        <f aca="false">IF(L243="","",MAX(0,Settings!$C$6-L243))</f>
        <v/>
      </c>
      <c r="N243" s="10" t="str">
        <f aca="false">IF(D243="","",IF(I243&lt;=0,"Paid",IF(NOT(OR(B243="Micro",B243="Small")),"Not covered by s.15",IF(M243&gt;0,"MSME overdue","MSME within due date"))))</f>
        <v/>
      </c>
      <c r="O243" s="22" t="str">
        <f aca="false">IF(N243&lt;&gt;"MSME overdue","",ROUND(I243*((1+Settings!$C$9*Settings!$C$8/12)^(M243/(365/12))-1),0))</f>
        <v/>
      </c>
      <c r="P243" s="10" t="str">
        <f aca="false">IF(OR(L243="",I243&lt;=0),"",IF(L243&lt;=Settings!$C$7,IF(Settings!$C$6&gt;=Settings!$C$7,"Unpaid past due at year end: review","Pay before year end to avoid disallowance"),""))</f>
        <v/>
      </c>
    </row>
    <row r="244" customFormat="false" ht="15" hidden="false" customHeight="false" outlineLevel="0" collapsed="false">
      <c r="A244" s="8"/>
      <c r="B244" s="8"/>
      <c r="C244" s="19"/>
      <c r="D244" s="8"/>
      <c r="E244" s="17"/>
      <c r="F244" s="17"/>
      <c r="G244" s="21"/>
      <c r="H244" s="21"/>
      <c r="I244" s="22" t="str">
        <f aca="false">IF(D244="","",G244-H244)</f>
        <v/>
      </c>
      <c r="J244" s="23" t="str">
        <f aca="false">IF(D244="","",Settings!$C$6-E244)</f>
        <v/>
      </c>
      <c r="K244" s="10" t="str">
        <f aca="false">IF(D244="","",IF(J244&lt;=30,"0-30 days",IF(J244&lt;=45,"31-45 days",IF(J244&lt;=60,"46-60 days",IF(J244&lt;=90,"61-90 days",IF(J244&lt;=180,"91-180 days","Over 180 days"))))))</f>
        <v/>
      </c>
      <c r="L244" s="24" t="str">
        <f aca="false">IF(OR(D244="",NOT(OR(B244="Micro",B244="Small"))),"",IF(F244="",E244,F244)+IF(C244="",Settings!$C$10,MIN(C244,Settings!$C$11)))</f>
        <v/>
      </c>
      <c r="M244" s="23" t="str">
        <f aca="false">IF(L244="","",MAX(0,Settings!$C$6-L244))</f>
        <v/>
      </c>
      <c r="N244" s="10" t="str">
        <f aca="false">IF(D244="","",IF(I244&lt;=0,"Paid",IF(NOT(OR(B244="Micro",B244="Small")),"Not covered by s.15",IF(M244&gt;0,"MSME overdue","MSME within due date"))))</f>
        <v/>
      </c>
      <c r="O244" s="22" t="str">
        <f aca="false">IF(N244&lt;&gt;"MSME overdue","",ROUND(I244*((1+Settings!$C$9*Settings!$C$8/12)^(M244/(365/12))-1),0))</f>
        <v/>
      </c>
      <c r="P244" s="10" t="str">
        <f aca="false">IF(OR(L244="",I244&lt;=0),"",IF(L244&lt;=Settings!$C$7,IF(Settings!$C$6&gt;=Settings!$C$7,"Unpaid past due at year end: review","Pay before year end to avoid disallowance"),""))</f>
        <v/>
      </c>
    </row>
    <row r="245" customFormat="false" ht="15" hidden="false" customHeight="false" outlineLevel="0" collapsed="false">
      <c r="A245" s="8"/>
      <c r="B245" s="8"/>
      <c r="C245" s="19"/>
      <c r="D245" s="8"/>
      <c r="E245" s="17"/>
      <c r="F245" s="17"/>
      <c r="G245" s="21"/>
      <c r="H245" s="21"/>
      <c r="I245" s="22" t="str">
        <f aca="false">IF(D245="","",G245-H245)</f>
        <v/>
      </c>
      <c r="J245" s="23" t="str">
        <f aca="false">IF(D245="","",Settings!$C$6-E245)</f>
        <v/>
      </c>
      <c r="K245" s="10" t="str">
        <f aca="false">IF(D245="","",IF(J245&lt;=30,"0-30 days",IF(J245&lt;=45,"31-45 days",IF(J245&lt;=60,"46-60 days",IF(J245&lt;=90,"61-90 days",IF(J245&lt;=180,"91-180 days","Over 180 days"))))))</f>
        <v/>
      </c>
      <c r="L245" s="24" t="str">
        <f aca="false">IF(OR(D245="",NOT(OR(B245="Micro",B245="Small"))),"",IF(F245="",E245,F245)+IF(C245="",Settings!$C$10,MIN(C245,Settings!$C$11)))</f>
        <v/>
      </c>
      <c r="M245" s="23" t="str">
        <f aca="false">IF(L245="","",MAX(0,Settings!$C$6-L245))</f>
        <v/>
      </c>
      <c r="N245" s="10" t="str">
        <f aca="false">IF(D245="","",IF(I245&lt;=0,"Paid",IF(NOT(OR(B245="Micro",B245="Small")),"Not covered by s.15",IF(M245&gt;0,"MSME overdue","MSME within due date"))))</f>
        <v/>
      </c>
      <c r="O245" s="22" t="str">
        <f aca="false">IF(N245&lt;&gt;"MSME overdue","",ROUND(I245*((1+Settings!$C$9*Settings!$C$8/12)^(M245/(365/12))-1),0))</f>
        <v/>
      </c>
      <c r="P245" s="10" t="str">
        <f aca="false">IF(OR(L245="",I245&lt;=0),"",IF(L245&lt;=Settings!$C$7,IF(Settings!$C$6&gt;=Settings!$C$7,"Unpaid past due at year end: review","Pay before year end to avoid disallowance"),""))</f>
        <v/>
      </c>
    </row>
    <row r="246" customFormat="false" ht="15" hidden="false" customHeight="false" outlineLevel="0" collapsed="false">
      <c r="A246" s="8"/>
      <c r="B246" s="8"/>
      <c r="C246" s="19"/>
      <c r="D246" s="8"/>
      <c r="E246" s="17"/>
      <c r="F246" s="17"/>
      <c r="G246" s="21"/>
      <c r="H246" s="21"/>
      <c r="I246" s="22" t="str">
        <f aca="false">IF(D246="","",G246-H246)</f>
        <v/>
      </c>
      <c r="J246" s="23" t="str">
        <f aca="false">IF(D246="","",Settings!$C$6-E246)</f>
        <v/>
      </c>
      <c r="K246" s="10" t="str">
        <f aca="false">IF(D246="","",IF(J246&lt;=30,"0-30 days",IF(J246&lt;=45,"31-45 days",IF(J246&lt;=60,"46-60 days",IF(J246&lt;=90,"61-90 days",IF(J246&lt;=180,"91-180 days","Over 180 days"))))))</f>
        <v/>
      </c>
      <c r="L246" s="24" t="str">
        <f aca="false">IF(OR(D246="",NOT(OR(B246="Micro",B246="Small"))),"",IF(F246="",E246,F246)+IF(C246="",Settings!$C$10,MIN(C246,Settings!$C$11)))</f>
        <v/>
      </c>
      <c r="M246" s="23" t="str">
        <f aca="false">IF(L246="","",MAX(0,Settings!$C$6-L246))</f>
        <v/>
      </c>
      <c r="N246" s="10" t="str">
        <f aca="false">IF(D246="","",IF(I246&lt;=0,"Paid",IF(NOT(OR(B246="Micro",B246="Small")),"Not covered by s.15",IF(M246&gt;0,"MSME overdue","MSME within due date"))))</f>
        <v/>
      </c>
      <c r="O246" s="22" t="str">
        <f aca="false">IF(N246&lt;&gt;"MSME overdue","",ROUND(I246*((1+Settings!$C$9*Settings!$C$8/12)^(M246/(365/12))-1),0))</f>
        <v/>
      </c>
      <c r="P246" s="10" t="str">
        <f aca="false">IF(OR(L246="",I246&lt;=0),"",IF(L246&lt;=Settings!$C$7,IF(Settings!$C$6&gt;=Settings!$C$7,"Unpaid past due at year end: review","Pay before year end to avoid disallowance"),""))</f>
        <v/>
      </c>
    </row>
    <row r="247" customFormat="false" ht="15" hidden="false" customHeight="false" outlineLevel="0" collapsed="false">
      <c r="A247" s="8"/>
      <c r="B247" s="8"/>
      <c r="C247" s="19"/>
      <c r="D247" s="8"/>
      <c r="E247" s="17"/>
      <c r="F247" s="17"/>
      <c r="G247" s="21"/>
      <c r="H247" s="21"/>
      <c r="I247" s="22" t="str">
        <f aca="false">IF(D247="","",G247-H247)</f>
        <v/>
      </c>
      <c r="J247" s="23" t="str">
        <f aca="false">IF(D247="","",Settings!$C$6-E247)</f>
        <v/>
      </c>
      <c r="K247" s="10" t="str">
        <f aca="false">IF(D247="","",IF(J247&lt;=30,"0-30 days",IF(J247&lt;=45,"31-45 days",IF(J247&lt;=60,"46-60 days",IF(J247&lt;=90,"61-90 days",IF(J247&lt;=180,"91-180 days","Over 180 days"))))))</f>
        <v/>
      </c>
      <c r="L247" s="24" t="str">
        <f aca="false">IF(OR(D247="",NOT(OR(B247="Micro",B247="Small"))),"",IF(F247="",E247,F247)+IF(C247="",Settings!$C$10,MIN(C247,Settings!$C$11)))</f>
        <v/>
      </c>
      <c r="M247" s="23" t="str">
        <f aca="false">IF(L247="","",MAX(0,Settings!$C$6-L247))</f>
        <v/>
      </c>
      <c r="N247" s="10" t="str">
        <f aca="false">IF(D247="","",IF(I247&lt;=0,"Paid",IF(NOT(OR(B247="Micro",B247="Small")),"Not covered by s.15",IF(M247&gt;0,"MSME overdue","MSME within due date"))))</f>
        <v/>
      </c>
      <c r="O247" s="22" t="str">
        <f aca="false">IF(N247&lt;&gt;"MSME overdue","",ROUND(I247*((1+Settings!$C$9*Settings!$C$8/12)^(M247/(365/12))-1),0))</f>
        <v/>
      </c>
      <c r="P247" s="10" t="str">
        <f aca="false">IF(OR(L247="",I247&lt;=0),"",IF(L247&lt;=Settings!$C$7,IF(Settings!$C$6&gt;=Settings!$C$7,"Unpaid past due at year end: review","Pay before year end to avoid disallowance"),""))</f>
        <v/>
      </c>
    </row>
    <row r="248" customFormat="false" ht="15" hidden="false" customHeight="false" outlineLevel="0" collapsed="false">
      <c r="A248" s="8"/>
      <c r="B248" s="8"/>
      <c r="C248" s="19"/>
      <c r="D248" s="8"/>
      <c r="E248" s="17"/>
      <c r="F248" s="17"/>
      <c r="G248" s="21"/>
      <c r="H248" s="21"/>
      <c r="I248" s="22" t="str">
        <f aca="false">IF(D248="","",G248-H248)</f>
        <v/>
      </c>
      <c r="J248" s="23" t="str">
        <f aca="false">IF(D248="","",Settings!$C$6-E248)</f>
        <v/>
      </c>
      <c r="K248" s="10" t="str">
        <f aca="false">IF(D248="","",IF(J248&lt;=30,"0-30 days",IF(J248&lt;=45,"31-45 days",IF(J248&lt;=60,"46-60 days",IF(J248&lt;=90,"61-90 days",IF(J248&lt;=180,"91-180 days","Over 180 days"))))))</f>
        <v/>
      </c>
      <c r="L248" s="24" t="str">
        <f aca="false">IF(OR(D248="",NOT(OR(B248="Micro",B248="Small"))),"",IF(F248="",E248,F248)+IF(C248="",Settings!$C$10,MIN(C248,Settings!$C$11)))</f>
        <v/>
      </c>
      <c r="M248" s="23" t="str">
        <f aca="false">IF(L248="","",MAX(0,Settings!$C$6-L248))</f>
        <v/>
      </c>
      <c r="N248" s="10" t="str">
        <f aca="false">IF(D248="","",IF(I248&lt;=0,"Paid",IF(NOT(OR(B248="Micro",B248="Small")),"Not covered by s.15",IF(M248&gt;0,"MSME overdue","MSME within due date"))))</f>
        <v/>
      </c>
      <c r="O248" s="22" t="str">
        <f aca="false">IF(N248&lt;&gt;"MSME overdue","",ROUND(I248*((1+Settings!$C$9*Settings!$C$8/12)^(M248/(365/12))-1),0))</f>
        <v/>
      </c>
      <c r="P248" s="10" t="str">
        <f aca="false">IF(OR(L248="",I248&lt;=0),"",IF(L248&lt;=Settings!$C$7,IF(Settings!$C$6&gt;=Settings!$C$7,"Unpaid past due at year end: review","Pay before year end to avoid disallowance"),""))</f>
        <v/>
      </c>
    </row>
    <row r="249" customFormat="false" ht="15" hidden="false" customHeight="false" outlineLevel="0" collapsed="false">
      <c r="A249" s="8"/>
      <c r="B249" s="8"/>
      <c r="C249" s="19"/>
      <c r="D249" s="8"/>
      <c r="E249" s="17"/>
      <c r="F249" s="17"/>
      <c r="G249" s="21"/>
      <c r="H249" s="21"/>
      <c r="I249" s="22" t="str">
        <f aca="false">IF(D249="","",G249-H249)</f>
        <v/>
      </c>
      <c r="J249" s="23" t="str">
        <f aca="false">IF(D249="","",Settings!$C$6-E249)</f>
        <v/>
      </c>
      <c r="K249" s="10" t="str">
        <f aca="false">IF(D249="","",IF(J249&lt;=30,"0-30 days",IF(J249&lt;=45,"31-45 days",IF(J249&lt;=60,"46-60 days",IF(J249&lt;=90,"61-90 days",IF(J249&lt;=180,"91-180 days","Over 180 days"))))))</f>
        <v/>
      </c>
      <c r="L249" s="24" t="str">
        <f aca="false">IF(OR(D249="",NOT(OR(B249="Micro",B249="Small"))),"",IF(F249="",E249,F249)+IF(C249="",Settings!$C$10,MIN(C249,Settings!$C$11)))</f>
        <v/>
      </c>
      <c r="M249" s="23" t="str">
        <f aca="false">IF(L249="","",MAX(0,Settings!$C$6-L249))</f>
        <v/>
      </c>
      <c r="N249" s="10" t="str">
        <f aca="false">IF(D249="","",IF(I249&lt;=0,"Paid",IF(NOT(OR(B249="Micro",B249="Small")),"Not covered by s.15",IF(M249&gt;0,"MSME overdue","MSME within due date"))))</f>
        <v/>
      </c>
      <c r="O249" s="22" t="str">
        <f aca="false">IF(N249&lt;&gt;"MSME overdue","",ROUND(I249*((1+Settings!$C$9*Settings!$C$8/12)^(M249/(365/12))-1),0))</f>
        <v/>
      </c>
      <c r="P249" s="10" t="str">
        <f aca="false">IF(OR(L249="",I249&lt;=0),"",IF(L249&lt;=Settings!$C$7,IF(Settings!$C$6&gt;=Settings!$C$7,"Unpaid past due at year end: review","Pay before year end to avoid disallowance"),""))</f>
        <v/>
      </c>
    </row>
    <row r="250" customFormat="false" ht="15" hidden="false" customHeight="false" outlineLevel="0" collapsed="false">
      <c r="A250" s="8"/>
      <c r="B250" s="8"/>
      <c r="C250" s="19"/>
      <c r="D250" s="8"/>
      <c r="E250" s="17"/>
      <c r="F250" s="17"/>
      <c r="G250" s="21"/>
      <c r="H250" s="21"/>
      <c r="I250" s="22" t="str">
        <f aca="false">IF(D250="","",G250-H250)</f>
        <v/>
      </c>
      <c r="J250" s="23" t="str">
        <f aca="false">IF(D250="","",Settings!$C$6-E250)</f>
        <v/>
      </c>
      <c r="K250" s="10" t="str">
        <f aca="false">IF(D250="","",IF(J250&lt;=30,"0-30 days",IF(J250&lt;=45,"31-45 days",IF(J250&lt;=60,"46-60 days",IF(J250&lt;=90,"61-90 days",IF(J250&lt;=180,"91-180 days","Over 180 days"))))))</f>
        <v/>
      </c>
      <c r="L250" s="24" t="str">
        <f aca="false">IF(OR(D250="",NOT(OR(B250="Micro",B250="Small"))),"",IF(F250="",E250,F250)+IF(C250="",Settings!$C$10,MIN(C250,Settings!$C$11)))</f>
        <v/>
      </c>
      <c r="M250" s="23" t="str">
        <f aca="false">IF(L250="","",MAX(0,Settings!$C$6-L250))</f>
        <v/>
      </c>
      <c r="N250" s="10" t="str">
        <f aca="false">IF(D250="","",IF(I250&lt;=0,"Paid",IF(NOT(OR(B250="Micro",B250="Small")),"Not covered by s.15",IF(M250&gt;0,"MSME overdue","MSME within due date"))))</f>
        <v/>
      </c>
      <c r="O250" s="22" t="str">
        <f aca="false">IF(N250&lt;&gt;"MSME overdue","",ROUND(I250*((1+Settings!$C$9*Settings!$C$8/12)^(M250/(365/12))-1),0))</f>
        <v/>
      </c>
      <c r="P250" s="10" t="str">
        <f aca="false">IF(OR(L250="",I250&lt;=0),"",IF(L250&lt;=Settings!$C$7,IF(Settings!$C$6&gt;=Settings!$C$7,"Unpaid past due at year end: review","Pay before year end to avoid disallowance"),""))</f>
        <v/>
      </c>
    </row>
    <row r="251" customFormat="false" ht="15" hidden="false" customHeight="false" outlineLevel="0" collapsed="false">
      <c r="A251" s="8"/>
      <c r="B251" s="8"/>
      <c r="C251" s="19"/>
      <c r="D251" s="8"/>
      <c r="E251" s="17"/>
      <c r="F251" s="17"/>
      <c r="G251" s="21"/>
      <c r="H251" s="21"/>
      <c r="I251" s="22" t="str">
        <f aca="false">IF(D251="","",G251-H251)</f>
        <v/>
      </c>
      <c r="J251" s="23" t="str">
        <f aca="false">IF(D251="","",Settings!$C$6-E251)</f>
        <v/>
      </c>
      <c r="K251" s="10" t="str">
        <f aca="false">IF(D251="","",IF(J251&lt;=30,"0-30 days",IF(J251&lt;=45,"31-45 days",IF(J251&lt;=60,"46-60 days",IF(J251&lt;=90,"61-90 days",IF(J251&lt;=180,"91-180 days","Over 180 days"))))))</f>
        <v/>
      </c>
      <c r="L251" s="24" t="str">
        <f aca="false">IF(OR(D251="",NOT(OR(B251="Micro",B251="Small"))),"",IF(F251="",E251,F251)+IF(C251="",Settings!$C$10,MIN(C251,Settings!$C$11)))</f>
        <v/>
      </c>
      <c r="M251" s="23" t="str">
        <f aca="false">IF(L251="","",MAX(0,Settings!$C$6-L251))</f>
        <v/>
      </c>
      <c r="N251" s="10" t="str">
        <f aca="false">IF(D251="","",IF(I251&lt;=0,"Paid",IF(NOT(OR(B251="Micro",B251="Small")),"Not covered by s.15",IF(M251&gt;0,"MSME overdue","MSME within due date"))))</f>
        <v/>
      </c>
      <c r="O251" s="22" t="str">
        <f aca="false">IF(N251&lt;&gt;"MSME overdue","",ROUND(I251*((1+Settings!$C$9*Settings!$C$8/12)^(M251/(365/12))-1),0))</f>
        <v/>
      </c>
      <c r="P251" s="10" t="str">
        <f aca="false">IF(OR(L251="",I251&lt;=0),"",IF(L251&lt;=Settings!$C$7,IF(Settings!$C$6&gt;=Settings!$C$7,"Unpaid past due at year end: review","Pay before year end to avoid disallowance"),""))</f>
        <v/>
      </c>
    </row>
    <row r="252" customFormat="false" ht="15" hidden="false" customHeight="false" outlineLevel="0" collapsed="false">
      <c r="A252" s="8"/>
      <c r="B252" s="8"/>
      <c r="C252" s="19"/>
      <c r="D252" s="8"/>
      <c r="E252" s="17"/>
      <c r="F252" s="17"/>
      <c r="G252" s="21"/>
      <c r="H252" s="21"/>
      <c r="I252" s="22" t="str">
        <f aca="false">IF(D252="","",G252-H252)</f>
        <v/>
      </c>
      <c r="J252" s="23" t="str">
        <f aca="false">IF(D252="","",Settings!$C$6-E252)</f>
        <v/>
      </c>
      <c r="K252" s="10" t="str">
        <f aca="false">IF(D252="","",IF(J252&lt;=30,"0-30 days",IF(J252&lt;=45,"31-45 days",IF(J252&lt;=60,"46-60 days",IF(J252&lt;=90,"61-90 days",IF(J252&lt;=180,"91-180 days","Over 180 days"))))))</f>
        <v/>
      </c>
      <c r="L252" s="24" t="str">
        <f aca="false">IF(OR(D252="",NOT(OR(B252="Micro",B252="Small"))),"",IF(F252="",E252,F252)+IF(C252="",Settings!$C$10,MIN(C252,Settings!$C$11)))</f>
        <v/>
      </c>
      <c r="M252" s="23" t="str">
        <f aca="false">IF(L252="","",MAX(0,Settings!$C$6-L252))</f>
        <v/>
      </c>
      <c r="N252" s="10" t="str">
        <f aca="false">IF(D252="","",IF(I252&lt;=0,"Paid",IF(NOT(OR(B252="Micro",B252="Small")),"Not covered by s.15",IF(M252&gt;0,"MSME overdue","MSME within due date"))))</f>
        <v/>
      </c>
      <c r="O252" s="22" t="str">
        <f aca="false">IF(N252&lt;&gt;"MSME overdue","",ROUND(I252*((1+Settings!$C$9*Settings!$C$8/12)^(M252/(365/12))-1),0))</f>
        <v/>
      </c>
      <c r="P252" s="10" t="str">
        <f aca="false">IF(OR(L252="",I252&lt;=0),"",IF(L252&lt;=Settings!$C$7,IF(Settings!$C$6&gt;=Settings!$C$7,"Unpaid past due at year end: review","Pay before year end to avoid disallowance"),""))</f>
        <v/>
      </c>
    </row>
    <row r="253" customFormat="false" ht="15" hidden="false" customHeight="false" outlineLevel="0" collapsed="false">
      <c r="A253" s="8"/>
      <c r="B253" s="8"/>
      <c r="C253" s="19"/>
      <c r="D253" s="8"/>
      <c r="E253" s="17"/>
      <c r="F253" s="17"/>
      <c r="G253" s="21"/>
      <c r="H253" s="21"/>
      <c r="I253" s="22" t="str">
        <f aca="false">IF(D253="","",G253-H253)</f>
        <v/>
      </c>
      <c r="J253" s="23" t="str">
        <f aca="false">IF(D253="","",Settings!$C$6-E253)</f>
        <v/>
      </c>
      <c r="K253" s="10" t="str">
        <f aca="false">IF(D253="","",IF(J253&lt;=30,"0-30 days",IF(J253&lt;=45,"31-45 days",IF(J253&lt;=60,"46-60 days",IF(J253&lt;=90,"61-90 days",IF(J253&lt;=180,"91-180 days","Over 180 days"))))))</f>
        <v/>
      </c>
      <c r="L253" s="24" t="str">
        <f aca="false">IF(OR(D253="",NOT(OR(B253="Micro",B253="Small"))),"",IF(F253="",E253,F253)+IF(C253="",Settings!$C$10,MIN(C253,Settings!$C$11)))</f>
        <v/>
      </c>
      <c r="M253" s="23" t="str">
        <f aca="false">IF(L253="","",MAX(0,Settings!$C$6-L253))</f>
        <v/>
      </c>
      <c r="N253" s="10" t="str">
        <f aca="false">IF(D253="","",IF(I253&lt;=0,"Paid",IF(NOT(OR(B253="Micro",B253="Small")),"Not covered by s.15",IF(M253&gt;0,"MSME overdue","MSME within due date"))))</f>
        <v/>
      </c>
      <c r="O253" s="22" t="str">
        <f aca="false">IF(N253&lt;&gt;"MSME overdue","",ROUND(I253*((1+Settings!$C$9*Settings!$C$8/12)^(M253/(365/12))-1),0))</f>
        <v/>
      </c>
      <c r="P253" s="10" t="str">
        <f aca="false">IF(OR(L253="",I253&lt;=0),"",IF(L253&lt;=Settings!$C$7,IF(Settings!$C$6&gt;=Settings!$C$7,"Unpaid past due at year end: review","Pay before year end to avoid disallowance"),""))</f>
        <v/>
      </c>
    </row>
    <row r="254" customFormat="false" ht="15" hidden="false" customHeight="false" outlineLevel="0" collapsed="false">
      <c r="A254" s="8"/>
      <c r="B254" s="8"/>
      <c r="C254" s="19"/>
      <c r="D254" s="8"/>
      <c r="E254" s="17"/>
      <c r="F254" s="17"/>
      <c r="G254" s="21"/>
      <c r="H254" s="21"/>
      <c r="I254" s="22" t="str">
        <f aca="false">IF(D254="","",G254-H254)</f>
        <v/>
      </c>
      <c r="J254" s="23" t="str">
        <f aca="false">IF(D254="","",Settings!$C$6-E254)</f>
        <v/>
      </c>
      <c r="K254" s="10" t="str">
        <f aca="false">IF(D254="","",IF(J254&lt;=30,"0-30 days",IF(J254&lt;=45,"31-45 days",IF(J254&lt;=60,"46-60 days",IF(J254&lt;=90,"61-90 days",IF(J254&lt;=180,"91-180 days","Over 180 days"))))))</f>
        <v/>
      </c>
      <c r="L254" s="24" t="str">
        <f aca="false">IF(OR(D254="",NOT(OR(B254="Micro",B254="Small"))),"",IF(F254="",E254,F254)+IF(C254="",Settings!$C$10,MIN(C254,Settings!$C$11)))</f>
        <v/>
      </c>
      <c r="M254" s="23" t="str">
        <f aca="false">IF(L254="","",MAX(0,Settings!$C$6-L254))</f>
        <v/>
      </c>
      <c r="N254" s="10" t="str">
        <f aca="false">IF(D254="","",IF(I254&lt;=0,"Paid",IF(NOT(OR(B254="Micro",B254="Small")),"Not covered by s.15",IF(M254&gt;0,"MSME overdue","MSME within due date"))))</f>
        <v/>
      </c>
      <c r="O254" s="22" t="str">
        <f aca="false">IF(N254&lt;&gt;"MSME overdue","",ROUND(I254*((1+Settings!$C$9*Settings!$C$8/12)^(M254/(365/12))-1),0))</f>
        <v/>
      </c>
      <c r="P254" s="10" t="str">
        <f aca="false">IF(OR(L254="",I254&lt;=0),"",IF(L254&lt;=Settings!$C$7,IF(Settings!$C$6&gt;=Settings!$C$7,"Unpaid past due at year end: review","Pay before year end to avoid disallowance"),""))</f>
        <v/>
      </c>
    </row>
    <row r="255" customFormat="false" ht="15" hidden="false" customHeight="false" outlineLevel="0" collapsed="false">
      <c r="A255" s="8"/>
      <c r="B255" s="8"/>
      <c r="C255" s="19"/>
      <c r="D255" s="8"/>
      <c r="E255" s="17"/>
      <c r="F255" s="17"/>
      <c r="G255" s="21"/>
      <c r="H255" s="21"/>
      <c r="I255" s="22" t="str">
        <f aca="false">IF(D255="","",G255-H255)</f>
        <v/>
      </c>
      <c r="J255" s="23" t="str">
        <f aca="false">IF(D255="","",Settings!$C$6-E255)</f>
        <v/>
      </c>
      <c r="K255" s="10" t="str">
        <f aca="false">IF(D255="","",IF(J255&lt;=30,"0-30 days",IF(J255&lt;=45,"31-45 days",IF(J255&lt;=60,"46-60 days",IF(J255&lt;=90,"61-90 days",IF(J255&lt;=180,"91-180 days","Over 180 days"))))))</f>
        <v/>
      </c>
      <c r="L255" s="24" t="str">
        <f aca="false">IF(OR(D255="",NOT(OR(B255="Micro",B255="Small"))),"",IF(F255="",E255,F255)+IF(C255="",Settings!$C$10,MIN(C255,Settings!$C$11)))</f>
        <v/>
      </c>
      <c r="M255" s="23" t="str">
        <f aca="false">IF(L255="","",MAX(0,Settings!$C$6-L255))</f>
        <v/>
      </c>
      <c r="N255" s="10" t="str">
        <f aca="false">IF(D255="","",IF(I255&lt;=0,"Paid",IF(NOT(OR(B255="Micro",B255="Small")),"Not covered by s.15",IF(M255&gt;0,"MSME overdue","MSME within due date"))))</f>
        <v/>
      </c>
      <c r="O255" s="22" t="str">
        <f aca="false">IF(N255&lt;&gt;"MSME overdue","",ROUND(I255*((1+Settings!$C$9*Settings!$C$8/12)^(M255/(365/12))-1),0))</f>
        <v/>
      </c>
      <c r="P255" s="10" t="str">
        <f aca="false">IF(OR(L255="",I255&lt;=0),"",IF(L255&lt;=Settings!$C$7,IF(Settings!$C$6&gt;=Settings!$C$7,"Unpaid past due at year end: review","Pay before year end to avoid disallowance"),""))</f>
        <v/>
      </c>
    </row>
    <row r="256" customFormat="false" ht="15" hidden="false" customHeight="false" outlineLevel="0" collapsed="false">
      <c r="A256" s="8"/>
      <c r="B256" s="8"/>
      <c r="C256" s="19"/>
      <c r="D256" s="8"/>
      <c r="E256" s="17"/>
      <c r="F256" s="17"/>
      <c r="G256" s="21"/>
      <c r="H256" s="21"/>
      <c r="I256" s="22" t="str">
        <f aca="false">IF(D256="","",G256-H256)</f>
        <v/>
      </c>
      <c r="J256" s="23" t="str">
        <f aca="false">IF(D256="","",Settings!$C$6-E256)</f>
        <v/>
      </c>
      <c r="K256" s="10" t="str">
        <f aca="false">IF(D256="","",IF(J256&lt;=30,"0-30 days",IF(J256&lt;=45,"31-45 days",IF(J256&lt;=60,"46-60 days",IF(J256&lt;=90,"61-90 days",IF(J256&lt;=180,"91-180 days","Over 180 days"))))))</f>
        <v/>
      </c>
      <c r="L256" s="24" t="str">
        <f aca="false">IF(OR(D256="",NOT(OR(B256="Micro",B256="Small"))),"",IF(F256="",E256,F256)+IF(C256="",Settings!$C$10,MIN(C256,Settings!$C$11)))</f>
        <v/>
      </c>
      <c r="M256" s="23" t="str">
        <f aca="false">IF(L256="","",MAX(0,Settings!$C$6-L256))</f>
        <v/>
      </c>
      <c r="N256" s="10" t="str">
        <f aca="false">IF(D256="","",IF(I256&lt;=0,"Paid",IF(NOT(OR(B256="Micro",B256="Small")),"Not covered by s.15",IF(M256&gt;0,"MSME overdue","MSME within due date"))))</f>
        <v/>
      </c>
      <c r="O256" s="22" t="str">
        <f aca="false">IF(N256&lt;&gt;"MSME overdue","",ROUND(I256*((1+Settings!$C$9*Settings!$C$8/12)^(M256/(365/12))-1),0))</f>
        <v/>
      </c>
      <c r="P256" s="10" t="str">
        <f aca="false">IF(OR(L256="",I256&lt;=0),"",IF(L256&lt;=Settings!$C$7,IF(Settings!$C$6&gt;=Settings!$C$7,"Unpaid past due at year end: review","Pay before year end to avoid disallowance"),""))</f>
        <v/>
      </c>
    </row>
    <row r="257" customFormat="false" ht="15" hidden="false" customHeight="false" outlineLevel="0" collapsed="false">
      <c r="A257" s="8"/>
      <c r="B257" s="8"/>
      <c r="C257" s="19"/>
      <c r="D257" s="8"/>
      <c r="E257" s="17"/>
      <c r="F257" s="17"/>
      <c r="G257" s="21"/>
      <c r="H257" s="21"/>
      <c r="I257" s="22" t="str">
        <f aca="false">IF(D257="","",G257-H257)</f>
        <v/>
      </c>
      <c r="J257" s="23" t="str">
        <f aca="false">IF(D257="","",Settings!$C$6-E257)</f>
        <v/>
      </c>
      <c r="K257" s="10" t="str">
        <f aca="false">IF(D257="","",IF(J257&lt;=30,"0-30 days",IF(J257&lt;=45,"31-45 days",IF(J257&lt;=60,"46-60 days",IF(J257&lt;=90,"61-90 days",IF(J257&lt;=180,"91-180 days","Over 180 days"))))))</f>
        <v/>
      </c>
      <c r="L257" s="24" t="str">
        <f aca="false">IF(OR(D257="",NOT(OR(B257="Micro",B257="Small"))),"",IF(F257="",E257,F257)+IF(C257="",Settings!$C$10,MIN(C257,Settings!$C$11)))</f>
        <v/>
      </c>
      <c r="M257" s="23" t="str">
        <f aca="false">IF(L257="","",MAX(0,Settings!$C$6-L257))</f>
        <v/>
      </c>
      <c r="N257" s="10" t="str">
        <f aca="false">IF(D257="","",IF(I257&lt;=0,"Paid",IF(NOT(OR(B257="Micro",B257="Small")),"Not covered by s.15",IF(M257&gt;0,"MSME overdue","MSME within due date"))))</f>
        <v/>
      </c>
      <c r="O257" s="22" t="str">
        <f aca="false">IF(N257&lt;&gt;"MSME overdue","",ROUND(I257*((1+Settings!$C$9*Settings!$C$8/12)^(M257/(365/12))-1),0))</f>
        <v/>
      </c>
      <c r="P257" s="10" t="str">
        <f aca="false">IF(OR(L257="",I257&lt;=0),"",IF(L257&lt;=Settings!$C$7,IF(Settings!$C$6&gt;=Settings!$C$7,"Unpaid past due at year end: review","Pay before year end to avoid disallowance"),""))</f>
        <v/>
      </c>
    </row>
    <row r="258" customFormat="false" ht="15" hidden="false" customHeight="false" outlineLevel="0" collapsed="false">
      <c r="A258" s="8"/>
      <c r="B258" s="8"/>
      <c r="C258" s="19"/>
      <c r="D258" s="8"/>
      <c r="E258" s="17"/>
      <c r="F258" s="17"/>
      <c r="G258" s="21"/>
      <c r="H258" s="21"/>
      <c r="I258" s="22" t="str">
        <f aca="false">IF(D258="","",G258-H258)</f>
        <v/>
      </c>
      <c r="J258" s="23" t="str">
        <f aca="false">IF(D258="","",Settings!$C$6-E258)</f>
        <v/>
      </c>
      <c r="K258" s="10" t="str">
        <f aca="false">IF(D258="","",IF(J258&lt;=30,"0-30 days",IF(J258&lt;=45,"31-45 days",IF(J258&lt;=60,"46-60 days",IF(J258&lt;=90,"61-90 days",IF(J258&lt;=180,"91-180 days","Over 180 days"))))))</f>
        <v/>
      </c>
      <c r="L258" s="24" t="str">
        <f aca="false">IF(OR(D258="",NOT(OR(B258="Micro",B258="Small"))),"",IF(F258="",E258,F258)+IF(C258="",Settings!$C$10,MIN(C258,Settings!$C$11)))</f>
        <v/>
      </c>
      <c r="M258" s="23" t="str">
        <f aca="false">IF(L258="","",MAX(0,Settings!$C$6-L258))</f>
        <v/>
      </c>
      <c r="N258" s="10" t="str">
        <f aca="false">IF(D258="","",IF(I258&lt;=0,"Paid",IF(NOT(OR(B258="Micro",B258="Small")),"Not covered by s.15",IF(M258&gt;0,"MSME overdue","MSME within due date"))))</f>
        <v/>
      </c>
      <c r="O258" s="22" t="str">
        <f aca="false">IF(N258&lt;&gt;"MSME overdue","",ROUND(I258*((1+Settings!$C$9*Settings!$C$8/12)^(M258/(365/12))-1),0))</f>
        <v/>
      </c>
      <c r="P258" s="10" t="str">
        <f aca="false">IF(OR(L258="",I258&lt;=0),"",IF(L258&lt;=Settings!$C$7,IF(Settings!$C$6&gt;=Settings!$C$7,"Unpaid past due at year end: review","Pay before year end to avoid disallowance"),""))</f>
        <v/>
      </c>
    </row>
    <row r="259" customFormat="false" ht="15" hidden="false" customHeight="false" outlineLevel="0" collapsed="false">
      <c r="A259" s="8"/>
      <c r="B259" s="8"/>
      <c r="C259" s="19"/>
      <c r="D259" s="8"/>
      <c r="E259" s="17"/>
      <c r="F259" s="17"/>
      <c r="G259" s="21"/>
      <c r="H259" s="21"/>
      <c r="I259" s="22" t="str">
        <f aca="false">IF(D259="","",G259-H259)</f>
        <v/>
      </c>
      <c r="J259" s="23" t="str">
        <f aca="false">IF(D259="","",Settings!$C$6-E259)</f>
        <v/>
      </c>
      <c r="K259" s="10" t="str">
        <f aca="false">IF(D259="","",IF(J259&lt;=30,"0-30 days",IF(J259&lt;=45,"31-45 days",IF(J259&lt;=60,"46-60 days",IF(J259&lt;=90,"61-90 days",IF(J259&lt;=180,"91-180 days","Over 180 days"))))))</f>
        <v/>
      </c>
      <c r="L259" s="24" t="str">
        <f aca="false">IF(OR(D259="",NOT(OR(B259="Micro",B259="Small"))),"",IF(F259="",E259,F259)+IF(C259="",Settings!$C$10,MIN(C259,Settings!$C$11)))</f>
        <v/>
      </c>
      <c r="M259" s="23" t="str">
        <f aca="false">IF(L259="","",MAX(0,Settings!$C$6-L259))</f>
        <v/>
      </c>
      <c r="N259" s="10" t="str">
        <f aca="false">IF(D259="","",IF(I259&lt;=0,"Paid",IF(NOT(OR(B259="Micro",B259="Small")),"Not covered by s.15",IF(M259&gt;0,"MSME overdue","MSME within due date"))))</f>
        <v/>
      </c>
      <c r="O259" s="22" t="str">
        <f aca="false">IF(N259&lt;&gt;"MSME overdue","",ROUND(I259*((1+Settings!$C$9*Settings!$C$8/12)^(M259/(365/12))-1),0))</f>
        <v/>
      </c>
      <c r="P259" s="10" t="str">
        <f aca="false">IF(OR(L259="",I259&lt;=0),"",IF(L259&lt;=Settings!$C$7,IF(Settings!$C$6&gt;=Settings!$C$7,"Unpaid past due at year end: review","Pay before year end to avoid disallowance"),""))</f>
        <v/>
      </c>
    </row>
    <row r="260" customFormat="false" ht="15" hidden="false" customHeight="false" outlineLevel="0" collapsed="false">
      <c r="A260" s="8"/>
      <c r="B260" s="8"/>
      <c r="C260" s="19"/>
      <c r="D260" s="8"/>
      <c r="E260" s="17"/>
      <c r="F260" s="17"/>
      <c r="G260" s="21"/>
      <c r="H260" s="21"/>
      <c r="I260" s="22" t="str">
        <f aca="false">IF(D260="","",G260-H260)</f>
        <v/>
      </c>
      <c r="J260" s="23" t="str">
        <f aca="false">IF(D260="","",Settings!$C$6-E260)</f>
        <v/>
      </c>
      <c r="K260" s="10" t="str">
        <f aca="false">IF(D260="","",IF(J260&lt;=30,"0-30 days",IF(J260&lt;=45,"31-45 days",IF(J260&lt;=60,"46-60 days",IF(J260&lt;=90,"61-90 days",IF(J260&lt;=180,"91-180 days","Over 180 days"))))))</f>
        <v/>
      </c>
      <c r="L260" s="24" t="str">
        <f aca="false">IF(OR(D260="",NOT(OR(B260="Micro",B260="Small"))),"",IF(F260="",E260,F260)+IF(C260="",Settings!$C$10,MIN(C260,Settings!$C$11)))</f>
        <v/>
      </c>
      <c r="M260" s="23" t="str">
        <f aca="false">IF(L260="","",MAX(0,Settings!$C$6-L260))</f>
        <v/>
      </c>
      <c r="N260" s="10" t="str">
        <f aca="false">IF(D260="","",IF(I260&lt;=0,"Paid",IF(NOT(OR(B260="Micro",B260="Small")),"Not covered by s.15",IF(M260&gt;0,"MSME overdue","MSME within due date"))))</f>
        <v/>
      </c>
      <c r="O260" s="22" t="str">
        <f aca="false">IF(N260&lt;&gt;"MSME overdue","",ROUND(I260*((1+Settings!$C$9*Settings!$C$8/12)^(M260/(365/12))-1),0))</f>
        <v/>
      </c>
      <c r="P260" s="10" t="str">
        <f aca="false">IF(OR(L260="",I260&lt;=0),"",IF(L260&lt;=Settings!$C$7,IF(Settings!$C$6&gt;=Settings!$C$7,"Unpaid past due at year end: review","Pay before year end to avoid disallowance"),""))</f>
        <v/>
      </c>
    </row>
    <row r="261" customFormat="false" ht="15" hidden="false" customHeight="false" outlineLevel="0" collapsed="false">
      <c r="A261" s="8"/>
      <c r="B261" s="8"/>
      <c r="C261" s="19"/>
      <c r="D261" s="8"/>
      <c r="E261" s="17"/>
      <c r="F261" s="17"/>
      <c r="G261" s="21"/>
      <c r="H261" s="21"/>
      <c r="I261" s="22" t="str">
        <f aca="false">IF(D261="","",G261-H261)</f>
        <v/>
      </c>
      <c r="J261" s="23" t="str">
        <f aca="false">IF(D261="","",Settings!$C$6-E261)</f>
        <v/>
      </c>
      <c r="K261" s="10" t="str">
        <f aca="false">IF(D261="","",IF(J261&lt;=30,"0-30 days",IF(J261&lt;=45,"31-45 days",IF(J261&lt;=60,"46-60 days",IF(J261&lt;=90,"61-90 days",IF(J261&lt;=180,"91-180 days","Over 180 days"))))))</f>
        <v/>
      </c>
      <c r="L261" s="24" t="str">
        <f aca="false">IF(OR(D261="",NOT(OR(B261="Micro",B261="Small"))),"",IF(F261="",E261,F261)+IF(C261="",Settings!$C$10,MIN(C261,Settings!$C$11)))</f>
        <v/>
      </c>
      <c r="M261" s="23" t="str">
        <f aca="false">IF(L261="","",MAX(0,Settings!$C$6-L261))</f>
        <v/>
      </c>
      <c r="N261" s="10" t="str">
        <f aca="false">IF(D261="","",IF(I261&lt;=0,"Paid",IF(NOT(OR(B261="Micro",B261="Small")),"Not covered by s.15",IF(M261&gt;0,"MSME overdue","MSME within due date"))))</f>
        <v/>
      </c>
      <c r="O261" s="22" t="str">
        <f aca="false">IF(N261&lt;&gt;"MSME overdue","",ROUND(I261*((1+Settings!$C$9*Settings!$C$8/12)^(M261/(365/12))-1),0))</f>
        <v/>
      </c>
      <c r="P261" s="10" t="str">
        <f aca="false">IF(OR(L261="",I261&lt;=0),"",IF(L261&lt;=Settings!$C$7,IF(Settings!$C$6&gt;=Settings!$C$7,"Unpaid past due at year end: review","Pay before year end to avoid disallowance"),""))</f>
        <v/>
      </c>
    </row>
    <row r="262" customFormat="false" ht="15" hidden="false" customHeight="false" outlineLevel="0" collapsed="false">
      <c r="A262" s="8"/>
      <c r="B262" s="8"/>
      <c r="C262" s="19"/>
      <c r="D262" s="8"/>
      <c r="E262" s="17"/>
      <c r="F262" s="17"/>
      <c r="G262" s="21"/>
      <c r="H262" s="21"/>
      <c r="I262" s="22" t="str">
        <f aca="false">IF(D262="","",G262-H262)</f>
        <v/>
      </c>
      <c r="J262" s="23" t="str">
        <f aca="false">IF(D262="","",Settings!$C$6-E262)</f>
        <v/>
      </c>
      <c r="K262" s="10" t="str">
        <f aca="false">IF(D262="","",IF(J262&lt;=30,"0-30 days",IF(J262&lt;=45,"31-45 days",IF(J262&lt;=60,"46-60 days",IF(J262&lt;=90,"61-90 days",IF(J262&lt;=180,"91-180 days","Over 180 days"))))))</f>
        <v/>
      </c>
      <c r="L262" s="24" t="str">
        <f aca="false">IF(OR(D262="",NOT(OR(B262="Micro",B262="Small"))),"",IF(F262="",E262,F262)+IF(C262="",Settings!$C$10,MIN(C262,Settings!$C$11)))</f>
        <v/>
      </c>
      <c r="M262" s="23" t="str">
        <f aca="false">IF(L262="","",MAX(0,Settings!$C$6-L262))</f>
        <v/>
      </c>
      <c r="N262" s="10" t="str">
        <f aca="false">IF(D262="","",IF(I262&lt;=0,"Paid",IF(NOT(OR(B262="Micro",B262="Small")),"Not covered by s.15",IF(M262&gt;0,"MSME overdue","MSME within due date"))))</f>
        <v/>
      </c>
      <c r="O262" s="22" t="str">
        <f aca="false">IF(N262&lt;&gt;"MSME overdue","",ROUND(I262*((1+Settings!$C$9*Settings!$C$8/12)^(M262/(365/12))-1),0))</f>
        <v/>
      </c>
      <c r="P262" s="10" t="str">
        <f aca="false">IF(OR(L262="",I262&lt;=0),"",IF(L262&lt;=Settings!$C$7,IF(Settings!$C$6&gt;=Settings!$C$7,"Unpaid past due at year end: review","Pay before year end to avoid disallowance"),""))</f>
        <v/>
      </c>
    </row>
    <row r="263" customFormat="false" ht="15" hidden="false" customHeight="false" outlineLevel="0" collapsed="false">
      <c r="A263" s="8"/>
      <c r="B263" s="8"/>
      <c r="C263" s="19"/>
      <c r="D263" s="8"/>
      <c r="E263" s="17"/>
      <c r="F263" s="17"/>
      <c r="G263" s="21"/>
      <c r="H263" s="21"/>
      <c r="I263" s="22" t="str">
        <f aca="false">IF(D263="","",G263-H263)</f>
        <v/>
      </c>
      <c r="J263" s="23" t="str">
        <f aca="false">IF(D263="","",Settings!$C$6-E263)</f>
        <v/>
      </c>
      <c r="K263" s="10" t="str">
        <f aca="false">IF(D263="","",IF(J263&lt;=30,"0-30 days",IF(J263&lt;=45,"31-45 days",IF(J263&lt;=60,"46-60 days",IF(J263&lt;=90,"61-90 days",IF(J263&lt;=180,"91-180 days","Over 180 days"))))))</f>
        <v/>
      </c>
      <c r="L263" s="24" t="str">
        <f aca="false">IF(OR(D263="",NOT(OR(B263="Micro",B263="Small"))),"",IF(F263="",E263,F263)+IF(C263="",Settings!$C$10,MIN(C263,Settings!$C$11)))</f>
        <v/>
      </c>
      <c r="M263" s="23" t="str">
        <f aca="false">IF(L263="","",MAX(0,Settings!$C$6-L263))</f>
        <v/>
      </c>
      <c r="N263" s="10" t="str">
        <f aca="false">IF(D263="","",IF(I263&lt;=0,"Paid",IF(NOT(OR(B263="Micro",B263="Small")),"Not covered by s.15",IF(M263&gt;0,"MSME overdue","MSME within due date"))))</f>
        <v/>
      </c>
      <c r="O263" s="22" t="str">
        <f aca="false">IF(N263&lt;&gt;"MSME overdue","",ROUND(I263*((1+Settings!$C$9*Settings!$C$8/12)^(M263/(365/12))-1),0))</f>
        <v/>
      </c>
      <c r="P263" s="10" t="str">
        <f aca="false">IF(OR(L263="",I263&lt;=0),"",IF(L263&lt;=Settings!$C$7,IF(Settings!$C$6&gt;=Settings!$C$7,"Unpaid past due at year end: review","Pay before year end to avoid disallowance"),""))</f>
        <v/>
      </c>
    </row>
    <row r="264" customFormat="false" ht="15" hidden="false" customHeight="false" outlineLevel="0" collapsed="false">
      <c r="A264" s="8"/>
      <c r="B264" s="8"/>
      <c r="C264" s="19"/>
      <c r="D264" s="8"/>
      <c r="E264" s="17"/>
      <c r="F264" s="17"/>
      <c r="G264" s="21"/>
      <c r="H264" s="21"/>
      <c r="I264" s="22" t="str">
        <f aca="false">IF(D264="","",G264-H264)</f>
        <v/>
      </c>
      <c r="J264" s="23" t="str">
        <f aca="false">IF(D264="","",Settings!$C$6-E264)</f>
        <v/>
      </c>
      <c r="K264" s="10" t="str">
        <f aca="false">IF(D264="","",IF(J264&lt;=30,"0-30 days",IF(J264&lt;=45,"31-45 days",IF(J264&lt;=60,"46-60 days",IF(J264&lt;=90,"61-90 days",IF(J264&lt;=180,"91-180 days","Over 180 days"))))))</f>
        <v/>
      </c>
      <c r="L264" s="24" t="str">
        <f aca="false">IF(OR(D264="",NOT(OR(B264="Micro",B264="Small"))),"",IF(F264="",E264,F264)+IF(C264="",Settings!$C$10,MIN(C264,Settings!$C$11)))</f>
        <v/>
      </c>
      <c r="M264" s="23" t="str">
        <f aca="false">IF(L264="","",MAX(0,Settings!$C$6-L264))</f>
        <v/>
      </c>
      <c r="N264" s="10" t="str">
        <f aca="false">IF(D264="","",IF(I264&lt;=0,"Paid",IF(NOT(OR(B264="Micro",B264="Small")),"Not covered by s.15",IF(M264&gt;0,"MSME overdue","MSME within due date"))))</f>
        <v/>
      </c>
      <c r="O264" s="22" t="str">
        <f aca="false">IF(N264&lt;&gt;"MSME overdue","",ROUND(I264*((1+Settings!$C$9*Settings!$C$8/12)^(M264/(365/12))-1),0))</f>
        <v/>
      </c>
      <c r="P264" s="10" t="str">
        <f aca="false">IF(OR(L264="",I264&lt;=0),"",IF(L264&lt;=Settings!$C$7,IF(Settings!$C$6&gt;=Settings!$C$7,"Unpaid past due at year end: review","Pay before year end to avoid disallowance"),""))</f>
        <v/>
      </c>
    </row>
    <row r="265" customFormat="false" ht="15" hidden="false" customHeight="false" outlineLevel="0" collapsed="false">
      <c r="A265" s="8"/>
      <c r="B265" s="8"/>
      <c r="C265" s="19"/>
      <c r="D265" s="8"/>
      <c r="E265" s="17"/>
      <c r="F265" s="17"/>
      <c r="G265" s="21"/>
      <c r="H265" s="21"/>
      <c r="I265" s="22" t="str">
        <f aca="false">IF(D265="","",G265-H265)</f>
        <v/>
      </c>
      <c r="J265" s="23" t="str">
        <f aca="false">IF(D265="","",Settings!$C$6-E265)</f>
        <v/>
      </c>
      <c r="K265" s="10" t="str">
        <f aca="false">IF(D265="","",IF(J265&lt;=30,"0-30 days",IF(J265&lt;=45,"31-45 days",IF(J265&lt;=60,"46-60 days",IF(J265&lt;=90,"61-90 days",IF(J265&lt;=180,"91-180 days","Over 180 days"))))))</f>
        <v/>
      </c>
      <c r="L265" s="24" t="str">
        <f aca="false">IF(OR(D265="",NOT(OR(B265="Micro",B265="Small"))),"",IF(F265="",E265,F265)+IF(C265="",Settings!$C$10,MIN(C265,Settings!$C$11)))</f>
        <v/>
      </c>
      <c r="M265" s="23" t="str">
        <f aca="false">IF(L265="","",MAX(0,Settings!$C$6-L265))</f>
        <v/>
      </c>
      <c r="N265" s="10" t="str">
        <f aca="false">IF(D265="","",IF(I265&lt;=0,"Paid",IF(NOT(OR(B265="Micro",B265="Small")),"Not covered by s.15",IF(M265&gt;0,"MSME overdue","MSME within due date"))))</f>
        <v/>
      </c>
      <c r="O265" s="22" t="str">
        <f aca="false">IF(N265&lt;&gt;"MSME overdue","",ROUND(I265*((1+Settings!$C$9*Settings!$C$8/12)^(M265/(365/12))-1),0))</f>
        <v/>
      </c>
      <c r="P265" s="10" t="str">
        <f aca="false">IF(OR(L265="",I265&lt;=0),"",IF(L265&lt;=Settings!$C$7,IF(Settings!$C$6&gt;=Settings!$C$7,"Unpaid past due at year end: review","Pay before year end to avoid disallowance"),""))</f>
        <v/>
      </c>
    </row>
    <row r="266" customFormat="false" ht="15" hidden="false" customHeight="false" outlineLevel="0" collapsed="false">
      <c r="A266" s="8"/>
      <c r="B266" s="8"/>
      <c r="C266" s="19"/>
      <c r="D266" s="8"/>
      <c r="E266" s="17"/>
      <c r="F266" s="17"/>
      <c r="G266" s="21"/>
      <c r="H266" s="21"/>
      <c r="I266" s="22" t="str">
        <f aca="false">IF(D266="","",G266-H266)</f>
        <v/>
      </c>
      <c r="J266" s="23" t="str">
        <f aca="false">IF(D266="","",Settings!$C$6-E266)</f>
        <v/>
      </c>
      <c r="K266" s="10" t="str">
        <f aca="false">IF(D266="","",IF(J266&lt;=30,"0-30 days",IF(J266&lt;=45,"31-45 days",IF(J266&lt;=60,"46-60 days",IF(J266&lt;=90,"61-90 days",IF(J266&lt;=180,"91-180 days","Over 180 days"))))))</f>
        <v/>
      </c>
      <c r="L266" s="24" t="str">
        <f aca="false">IF(OR(D266="",NOT(OR(B266="Micro",B266="Small"))),"",IF(F266="",E266,F266)+IF(C266="",Settings!$C$10,MIN(C266,Settings!$C$11)))</f>
        <v/>
      </c>
      <c r="M266" s="23" t="str">
        <f aca="false">IF(L266="","",MAX(0,Settings!$C$6-L266))</f>
        <v/>
      </c>
      <c r="N266" s="10" t="str">
        <f aca="false">IF(D266="","",IF(I266&lt;=0,"Paid",IF(NOT(OR(B266="Micro",B266="Small")),"Not covered by s.15",IF(M266&gt;0,"MSME overdue","MSME within due date"))))</f>
        <v/>
      </c>
      <c r="O266" s="22" t="str">
        <f aca="false">IF(N266&lt;&gt;"MSME overdue","",ROUND(I266*((1+Settings!$C$9*Settings!$C$8/12)^(M266/(365/12))-1),0))</f>
        <v/>
      </c>
      <c r="P266" s="10" t="str">
        <f aca="false">IF(OR(L266="",I266&lt;=0),"",IF(L266&lt;=Settings!$C$7,IF(Settings!$C$6&gt;=Settings!$C$7,"Unpaid past due at year end: review","Pay before year end to avoid disallowance"),""))</f>
        <v/>
      </c>
    </row>
    <row r="267" customFormat="false" ht="15" hidden="false" customHeight="false" outlineLevel="0" collapsed="false">
      <c r="A267" s="8"/>
      <c r="B267" s="8"/>
      <c r="C267" s="19"/>
      <c r="D267" s="8"/>
      <c r="E267" s="17"/>
      <c r="F267" s="17"/>
      <c r="G267" s="21"/>
      <c r="H267" s="21"/>
      <c r="I267" s="22" t="str">
        <f aca="false">IF(D267="","",G267-H267)</f>
        <v/>
      </c>
      <c r="J267" s="23" t="str">
        <f aca="false">IF(D267="","",Settings!$C$6-E267)</f>
        <v/>
      </c>
      <c r="K267" s="10" t="str">
        <f aca="false">IF(D267="","",IF(J267&lt;=30,"0-30 days",IF(J267&lt;=45,"31-45 days",IF(J267&lt;=60,"46-60 days",IF(J267&lt;=90,"61-90 days",IF(J267&lt;=180,"91-180 days","Over 180 days"))))))</f>
        <v/>
      </c>
      <c r="L267" s="24" t="str">
        <f aca="false">IF(OR(D267="",NOT(OR(B267="Micro",B267="Small"))),"",IF(F267="",E267,F267)+IF(C267="",Settings!$C$10,MIN(C267,Settings!$C$11)))</f>
        <v/>
      </c>
      <c r="M267" s="23" t="str">
        <f aca="false">IF(L267="","",MAX(0,Settings!$C$6-L267))</f>
        <v/>
      </c>
      <c r="N267" s="10" t="str">
        <f aca="false">IF(D267="","",IF(I267&lt;=0,"Paid",IF(NOT(OR(B267="Micro",B267="Small")),"Not covered by s.15",IF(M267&gt;0,"MSME overdue","MSME within due date"))))</f>
        <v/>
      </c>
      <c r="O267" s="22" t="str">
        <f aca="false">IF(N267&lt;&gt;"MSME overdue","",ROUND(I267*((1+Settings!$C$9*Settings!$C$8/12)^(M267/(365/12))-1),0))</f>
        <v/>
      </c>
      <c r="P267" s="10" t="str">
        <f aca="false">IF(OR(L267="",I267&lt;=0),"",IF(L267&lt;=Settings!$C$7,IF(Settings!$C$6&gt;=Settings!$C$7,"Unpaid past due at year end: review","Pay before year end to avoid disallowance"),""))</f>
        <v/>
      </c>
    </row>
    <row r="268" customFormat="false" ht="15" hidden="false" customHeight="false" outlineLevel="0" collapsed="false">
      <c r="A268" s="8"/>
      <c r="B268" s="8"/>
      <c r="C268" s="19"/>
      <c r="D268" s="8"/>
      <c r="E268" s="17"/>
      <c r="F268" s="17"/>
      <c r="G268" s="21"/>
      <c r="H268" s="21"/>
      <c r="I268" s="22" t="str">
        <f aca="false">IF(D268="","",G268-H268)</f>
        <v/>
      </c>
      <c r="J268" s="23" t="str">
        <f aca="false">IF(D268="","",Settings!$C$6-E268)</f>
        <v/>
      </c>
      <c r="K268" s="10" t="str">
        <f aca="false">IF(D268="","",IF(J268&lt;=30,"0-30 days",IF(J268&lt;=45,"31-45 days",IF(J268&lt;=60,"46-60 days",IF(J268&lt;=90,"61-90 days",IF(J268&lt;=180,"91-180 days","Over 180 days"))))))</f>
        <v/>
      </c>
      <c r="L268" s="24" t="str">
        <f aca="false">IF(OR(D268="",NOT(OR(B268="Micro",B268="Small"))),"",IF(F268="",E268,F268)+IF(C268="",Settings!$C$10,MIN(C268,Settings!$C$11)))</f>
        <v/>
      </c>
      <c r="M268" s="23" t="str">
        <f aca="false">IF(L268="","",MAX(0,Settings!$C$6-L268))</f>
        <v/>
      </c>
      <c r="N268" s="10" t="str">
        <f aca="false">IF(D268="","",IF(I268&lt;=0,"Paid",IF(NOT(OR(B268="Micro",B268="Small")),"Not covered by s.15",IF(M268&gt;0,"MSME overdue","MSME within due date"))))</f>
        <v/>
      </c>
      <c r="O268" s="22" t="str">
        <f aca="false">IF(N268&lt;&gt;"MSME overdue","",ROUND(I268*((1+Settings!$C$9*Settings!$C$8/12)^(M268/(365/12))-1),0))</f>
        <v/>
      </c>
      <c r="P268" s="10" t="str">
        <f aca="false">IF(OR(L268="",I268&lt;=0),"",IF(L268&lt;=Settings!$C$7,IF(Settings!$C$6&gt;=Settings!$C$7,"Unpaid past due at year end: review","Pay before year end to avoid disallowance"),""))</f>
        <v/>
      </c>
    </row>
    <row r="269" customFormat="false" ht="15" hidden="false" customHeight="false" outlineLevel="0" collapsed="false">
      <c r="A269" s="8"/>
      <c r="B269" s="8"/>
      <c r="C269" s="19"/>
      <c r="D269" s="8"/>
      <c r="E269" s="17"/>
      <c r="F269" s="17"/>
      <c r="G269" s="21"/>
      <c r="H269" s="21"/>
      <c r="I269" s="22" t="str">
        <f aca="false">IF(D269="","",G269-H269)</f>
        <v/>
      </c>
      <c r="J269" s="23" t="str">
        <f aca="false">IF(D269="","",Settings!$C$6-E269)</f>
        <v/>
      </c>
      <c r="K269" s="10" t="str">
        <f aca="false">IF(D269="","",IF(J269&lt;=30,"0-30 days",IF(J269&lt;=45,"31-45 days",IF(J269&lt;=60,"46-60 days",IF(J269&lt;=90,"61-90 days",IF(J269&lt;=180,"91-180 days","Over 180 days"))))))</f>
        <v/>
      </c>
      <c r="L269" s="24" t="str">
        <f aca="false">IF(OR(D269="",NOT(OR(B269="Micro",B269="Small"))),"",IF(F269="",E269,F269)+IF(C269="",Settings!$C$10,MIN(C269,Settings!$C$11)))</f>
        <v/>
      </c>
      <c r="M269" s="23" t="str">
        <f aca="false">IF(L269="","",MAX(0,Settings!$C$6-L269))</f>
        <v/>
      </c>
      <c r="N269" s="10" t="str">
        <f aca="false">IF(D269="","",IF(I269&lt;=0,"Paid",IF(NOT(OR(B269="Micro",B269="Small")),"Not covered by s.15",IF(M269&gt;0,"MSME overdue","MSME within due date"))))</f>
        <v/>
      </c>
      <c r="O269" s="22" t="str">
        <f aca="false">IF(N269&lt;&gt;"MSME overdue","",ROUND(I269*((1+Settings!$C$9*Settings!$C$8/12)^(M269/(365/12))-1),0))</f>
        <v/>
      </c>
      <c r="P269" s="10" t="str">
        <f aca="false">IF(OR(L269="",I269&lt;=0),"",IF(L269&lt;=Settings!$C$7,IF(Settings!$C$6&gt;=Settings!$C$7,"Unpaid past due at year end: review","Pay before year end to avoid disallowance"),""))</f>
        <v/>
      </c>
    </row>
    <row r="270" customFormat="false" ht="15" hidden="false" customHeight="false" outlineLevel="0" collapsed="false">
      <c r="A270" s="8"/>
      <c r="B270" s="8"/>
      <c r="C270" s="19"/>
      <c r="D270" s="8"/>
      <c r="E270" s="17"/>
      <c r="F270" s="17"/>
      <c r="G270" s="21"/>
      <c r="H270" s="21"/>
      <c r="I270" s="22" t="str">
        <f aca="false">IF(D270="","",G270-H270)</f>
        <v/>
      </c>
      <c r="J270" s="23" t="str">
        <f aca="false">IF(D270="","",Settings!$C$6-E270)</f>
        <v/>
      </c>
      <c r="K270" s="10" t="str">
        <f aca="false">IF(D270="","",IF(J270&lt;=30,"0-30 days",IF(J270&lt;=45,"31-45 days",IF(J270&lt;=60,"46-60 days",IF(J270&lt;=90,"61-90 days",IF(J270&lt;=180,"91-180 days","Over 180 days"))))))</f>
        <v/>
      </c>
      <c r="L270" s="24" t="str">
        <f aca="false">IF(OR(D270="",NOT(OR(B270="Micro",B270="Small"))),"",IF(F270="",E270,F270)+IF(C270="",Settings!$C$10,MIN(C270,Settings!$C$11)))</f>
        <v/>
      </c>
      <c r="M270" s="23" t="str">
        <f aca="false">IF(L270="","",MAX(0,Settings!$C$6-L270))</f>
        <v/>
      </c>
      <c r="N270" s="10" t="str">
        <f aca="false">IF(D270="","",IF(I270&lt;=0,"Paid",IF(NOT(OR(B270="Micro",B270="Small")),"Not covered by s.15",IF(M270&gt;0,"MSME overdue","MSME within due date"))))</f>
        <v/>
      </c>
      <c r="O270" s="22" t="str">
        <f aca="false">IF(N270&lt;&gt;"MSME overdue","",ROUND(I270*((1+Settings!$C$9*Settings!$C$8/12)^(M270/(365/12))-1),0))</f>
        <v/>
      </c>
      <c r="P270" s="10" t="str">
        <f aca="false">IF(OR(L270="",I270&lt;=0),"",IF(L270&lt;=Settings!$C$7,IF(Settings!$C$6&gt;=Settings!$C$7,"Unpaid past due at year end: review","Pay before year end to avoid disallowance"),""))</f>
        <v/>
      </c>
    </row>
    <row r="271" customFormat="false" ht="15" hidden="false" customHeight="false" outlineLevel="0" collapsed="false">
      <c r="A271" s="8"/>
      <c r="B271" s="8"/>
      <c r="C271" s="19"/>
      <c r="D271" s="8"/>
      <c r="E271" s="17"/>
      <c r="F271" s="17"/>
      <c r="G271" s="21"/>
      <c r="H271" s="21"/>
      <c r="I271" s="22" t="str">
        <f aca="false">IF(D271="","",G271-H271)</f>
        <v/>
      </c>
      <c r="J271" s="23" t="str">
        <f aca="false">IF(D271="","",Settings!$C$6-E271)</f>
        <v/>
      </c>
      <c r="K271" s="10" t="str">
        <f aca="false">IF(D271="","",IF(J271&lt;=30,"0-30 days",IF(J271&lt;=45,"31-45 days",IF(J271&lt;=60,"46-60 days",IF(J271&lt;=90,"61-90 days",IF(J271&lt;=180,"91-180 days","Over 180 days"))))))</f>
        <v/>
      </c>
      <c r="L271" s="24" t="str">
        <f aca="false">IF(OR(D271="",NOT(OR(B271="Micro",B271="Small"))),"",IF(F271="",E271,F271)+IF(C271="",Settings!$C$10,MIN(C271,Settings!$C$11)))</f>
        <v/>
      </c>
      <c r="M271" s="23" t="str">
        <f aca="false">IF(L271="","",MAX(0,Settings!$C$6-L271))</f>
        <v/>
      </c>
      <c r="N271" s="10" t="str">
        <f aca="false">IF(D271="","",IF(I271&lt;=0,"Paid",IF(NOT(OR(B271="Micro",B271="Small")),"Not covered by s.15",IF(M271&gt;0,"MSME overdue","MSME within due date"))))</f>
        <v/>
      </c>
      <c r="O271" s="22" t="str">
        <f aca="false">IF(N271&lt;&gt;"MSME overdue","",ROUND(I271*((1+Settings!$C$9*Settings!$C$8/12)^(M271/(365/12))-1),0))</f>
        <v/>
      </c>
      <c r="P271" s="10" t="str">
        <f aca="false">IF(OR(L271="",I271&lt;=0),"",IF(L271&lt;=Settings!$C$7,IF(Settings!$C$6&gt;=Settings!$C$7,"Unpaid past due at year end: review","Pay before year end to avoid disallowance"),""))</f>
        <v/>
      </c>
    </row>
    <row r="272" customFormat="false" ht="15" hidden="false" customHeight="false" outlineLevel="0" collapsed="false">
      <c r="A272" s="8"/>
      <c r="B272" s="8"/>
      <c r="C272" s="19"/>
      <c r="D272" s="8"/>
      <c r="E272" s="17"/>
      <c r="F272" s="17"/>
      <c r="G272" s="21"/>
      <c r="H272" s="21"/>
      <c r="I272" s="22" t="str">
        <f aca="false">IF(D272="","",G272-H272)</f>
        <v/>
      </c>
      <c r="J272" s="23" t="str">
        <f aca="false">IF(D272="","",Settings!$C$6-E272)</f>
        <v/>
      </c>
      <c r="K272" s="10" t="str">
        <f aca="false">IF(D272="","",IF(J272&lt;=30,"0-30 days",IF(J272&lt;=45,"31-45 days",IF(J272&lt;=60,"46-60 days",IF(J272&lt;=90,"61-90 days",IF(J272&lt;=180,"91-180 days","Over 180 days"))))))</f>
        <v/>
      </c>
      <c r="L272" s="24" t="str">
        <f aca="false">IF(OR(D272="",NOT(OR(B272="Micro",B272="Small"))),"",IF(F272="",E272,F272)+IF(C272="",Settings!$C$10,MIN(C272,Settings!$C$11)))</f>
        <v/>
      </c>
      <c r="M272" s="23" t="str">
        <f aca="false">IF(L272="","",MAX(0,Settings!$C$6-L272))</f>
        <v/>
      </c>
      <c r="N272" s="10" t="str">
        <f aca="false">IF(D272="","",IF(I272&lt;=0,"Paid",IF(NOT(OR(B272="Micro",B272="Small")),"Not covered by s.15",IF(M272&gt;0,"MSME overdue","MSME within due date"))))</f>
        <v/>
      </c>
      <c r="O272" s="22" t="str">
        <f aca="false">IF(N272&lt;&gt;"MSME overdue","",ROUND(I272*((1+Settings!$C$9*Settings!$C$8/12)^(M272/(365/12))-1),0))</f>
        <v/>
      </c>
      <c r="P272" s="10" t="str">
        <f aca="false">IF(OR(L272="",I272&lt;=0),"",IF(L272&lt;=Settings!$C$7,IF(Settings!$C$6&gt;=Settings!$C$7,"Unpaid past due at year end: review","Pay before year end to avoid disallowance"),""))</f>
        <v/>
      </c>
    </row>
    <row r="273" customFormat="false" ht="15" hidden="false" customHeight="false" outlineLevel="0" collapsed="false">
      <c r="A273" s="8"/>
      <c r="B273" s="8"/>
      <c r="C273" s="19"/>
      <c r="D273" s="8"/>
      <c r="E273" s="17"/>
      <c r="F273" s="17"/>
      <c r="G273" s="21"/>
      <c r="H273" s="21"/>
      <c r="I273" s="22" t="str">
        <f aca="false">IF(D273="","",G273-H273)</f>
        <v/>
      </c>
      <c r="J273" s="23" t="str">
        <f aca="false">IF(D273="","",Settings!$C$6-E273)</f>
        <v/>
      </c>
      <c r="K273" s="10" t="str">
        <f aca="false">IF(D273="","",IF(J273&lt;=30,"0-30 days",IF(J273&lt;=45,"31-45 days",IF(J273&lt;=60,"46-60 days",IF(J273&lt;=90,"61-90 days",IF(J273&lt;=180,"91-180 days","Over 180 days"))))))</f>
        <v/>
      </c>
      <c r="L273" s="24" t="str">
        <f aca="false">IF(OR(D273="",NOT(OR(B273="Micro",B273="Small"))),"",IF(F273="",E273,F273)+IF(C273="",Settings!$C$10,MIN(C273,Settings!$C$11)))</f>
        <v/>
      </c>
      <c r="M273" s="23" t="str">
        <f aca="false">IF(L273="","",MAX(0,Settings!$C$6-L273))</f>
        <v/>
      </c>
      <c r="N273" s="10" t="str">
        <f aca="false">IF(D273="","",IF(I273&lt;=0,"Paid",IF(NOT(OR(B273="Micro",B273="Small")),"Not covered by s.15",IF(M273&gt;0,"MSME overdue","MSME within due date"))))</f>
        <v/>
      </c>
      <c r="O273" s="22" t="str">
        <f aca="false">IF(N273&lt;&gt;"MSME overdue","",ROUND(I273*((1+Settings!$C$9*Settings!$C$8/12)^(M273/(365/12))-1),0))</f>
        <v/>
      </c>
      <c r="P273" s="10" t="str">
        <f aca="false">IF(OR(L273="",I273&lt;=0),"",IF(L273&lt;=Settings!$C$7,IF(Settings!$C$6&gt;=Settings!$C$7,"Unpaid past due at year end: review","Pay before year end to avoid disallowance"),""))</f>
        <v/>
      </c>
    </row>
    <row r="274" customFormat="false" ht="15" hidden="false" customHeight="false" outlineLevel="0" collapsed="false">
      <c r="A274" s="8"/>
      <c r="B274" s="8"/>
      <c r="C274" s="19"/>
      <c r="D274" s="8"/>
      <c r="E274" s="17"/>
      <c r="F274" s="17"/>
      <c r="G274" s="21"/>
      <c r="H274" s="21"/>
      <c r="I274" s="22" t="str">
        <f aca="false">IF(D274="","",G274-H274)</f>
        <v/>
      </c>
      <c r="J274" s="23" t="str">
        <f aca="false">IF(D274="","",Settings!$C$6-E274)</f>
        <v/>
      </c>
      <c r="K274" s="10" t="str">
        <f aca="false">IF(D274="","",IF(J274&lt;=30,"0-30 days",IF(J274&lt;=45,"31-45 days",IF(J274&lt;=60,"46-60 days",IF(J274&lt;=90,"61-90 days",IF(J274&lt;=180,"91-180 days","Over 180 days"))))))</f>
        <v/>
      </c>
      <c r="L274" s="24" t="str">
        <f aca="false">IF(OR(D274="",NOT(OR(B274="Micro",B274="Small"))),"",IF(F274="",E274,F274)+IF(C274="",Settings!$C$10,MIN(C274,Settings!$C$11)))</f>
        <v/>
      </c>
      <c r="M274" s="23" t="str">
        <f aca="false">IF(L274="","",MAX(0,Settings!$C$6-L274))</f>
        <v/>
      </c>
      <c r="N274" s="10" t="str">
        <f aca="false">IF(D274="","",IF(I274&lt;=0,"Paid",IF(NOT(OR(B274="Micro",B274="Small")),"Not covered by s.15",IF(M274&gt;0,"MSME overdue","MSME within due date"))))</f>
        <v/>
      </c>
      <c r="O274" s="22" t="str">
        <f aca="false">IF(N274&lt;&gt;"MSME overdue","",ROUND(I274*((1+Settings!$C$9*Settings!$C$8/12)^(M274/(365/12))-1),0))</f>
        <v/>
      </c>
      <c r="P274" s="10" t="str">
        <f aca="false">IF(OR(L274="",I274&lt;=0),"",IF(L274&lt;=Settings!$C$7,IF(Settings!$C$6&gt;=Settings!$C$7,"Unpaid past due at year end: review","Pay before year end to avoid disallowance"),""))</f>
        <v/>
      </c>
    </row>
    <row r="275" customFormat="false" ht="15" hidden="false" customHeight="false" outlineLevel="0" collapsed="false">
      <c r="A275" s="8"/>
      <c r="B275" s="8"/>
      <c r="C275" s="19"/>
      <c r="D275" s="8"/>
      <c r="E275" s="17"/>
      <c r="F275" s="17"/>
      <c r="G275" s="21"/>
      <c r="H275" s="21"/>
      <c r="I275" s="22" t="str">
        <f aca="false">IF(D275="","",G275-H275)</f>
        <v/>
      </c>
      <c r="J275" s="23" t="str">
        <f aca="false">IF(D275="","",Settings!$C$6-E275)</f>
        <v/>
      </c>
      <c r="K275" s="10" t="str">
        <f aca="false">IF(D275="","",IF(J275&lt;=30,"0-30 days",IF(J275&lt;=45,"31-45 days",IF(J275&lt;=60,"46-60 days",IF(J275&lt;=90,"61-90 days",IF(J275&lt;=180,"91-180 days","Over 180 days"))))))</f>
        <v/>
      </c>
      <c r="L275" s="24" t="str">
        <f aca="false">IF(OR(D275="",NOT(OR(B275="Micro",B275="Small"))),"",IF(F275="",E275,F275)+IF(C275="",Settings!$C$10,MIN(C275,Settings!$C$11)))</f>
        <v/>
      </c>
      <c r="M275" s="23" t="str">
        <f aca="false">IF(L275="","",MAX(0,Settings!$C$6-L275))</f>
        <v/>
      </c>
      <c r="N275" s="10" t="str">
        <f aca="false">IF(D275="","",IF(I275&lt;=0,"Paid",IF(NOT(OR(B275="Micro",B275="Small")),"Not covered by s.15",IF(M275&gt;0,"MSME overdue","MSME within due date"))))</f>
        <v/>
      </c>
      <c r="O275" s="22" t="str">
        <f aca="false">IF(N275&lt;&gt;"MSME overdue","",ROUND(I275*((1+Settings!$C$9*Settings!$C$8/12)^(M275/(365/12))-1),0))</f>
        <v/>
      </c>
      <c r="P275" s="10" t="str">
        <f aca="false">IF(OR(L275="",I275&lt;=0),"",IF(L275&lt;=Settings!$C$7,IF(Settings!$C$6&gt;=Settings!$C$7,"Unpaid past due at year end: review","Pay before year end to avoid disallowance"),""))</f>
        <v/>
      </c>
    </row>
    <row r="276" customFormat="false" ht="15" hidden="false" customHeight="false" outlineLevel="0" collapsed="false">
      <c r="A276" s="8"/>
      <c r="B276" s="8"/>
      <c r="C276" s="19"/>
      <c r="D276" s="8"/>
      <c r="E276" s="17"/>
      <c r="F276" s="17"/>
      <c r="G276" s="21"/>
      <c r="H276" s="21"/>
      <c r="I276" s="22" t="str">
        <f aca="false">IF(D276="","",G276-H276)</f>
        <v/>
      </c>
      <c r="J276" s="23" t="str">
        <f aca="false">IF(D276="","",Settings!$C$6-E276)</f>
        <v/>
      </c>
      <c r="K276" s="10" t="str">
        <f aca="false">IF(D276="","",IF(J276&lt;=30,"0-30 days",IF(J276&lt;=45,"31-45 days",IF(J276&lt;=60,"46-60 days",IF(J276&lt;=90,"61-90 days",IF(J276&lt;=180,"91-180 days","Over 180 days"))))))</f>
        <v/>
      </c>
      <c r="L276" s="24" t="str">
        <f aca="false">IF(OR(D276="",NOT(OR(B276="Micro",B276="Small"))),"",IF(F276="",E276,F276)+IF(C276="",Settings!$C$10,MIN(C276,Settings!$C$11)))</f>
        <v/>
      </c>
      <c r="M276" s="23" t="str">
        <f aca="false">IF(L276="","",MAX(0,Settings!$C$6-L276))</f>
        <v/>
      </c>
      <c r="N276" s="10" t="str">
        <f aca="false">IF(D276="","",IF(I276&lt;=0,"Paid",IF(NOT(OR(B276="Micro",B276="Small")),"Not covered by s.15",IF(M276&gt;0,"MSME overdue","MSME within due date"))))</f>
        <v/>
      </c>
      <c r="O276" s="22" t="str">
        <f aca="false">IF(N276&lt;&gt;"MSME overdue","",ROUND(I276*((1+Settings!$C$9*Settings!$C$8/12)^(M276/(365/12))-1),0))</f>
        <v/>
      </c>
      <c r="P276" s="10" t="str">
        <f aca="false">IF(OR(L276="",I276&lt;=0),"",IF(L276&lt;=Settings!$C$7,IF(Settings!$C$6&gt;=Settings!$C$7,"Unpaid past due at year end: review","Pay before year end to avoid disallowance"),""))</f>
        <v/>
      </c>
    </row>
    <row r="277" customFormat="false" ht="15" hidden="false" customHeight="false" outlineLevel="0" collapsed="false">
      <c r="A277" s="8"/>
      <c r="B277" s="8"/>
      <c r="C277" s="19"/>
      <c r="D277" s="8"/>
      <c r="E277" s="17"/>
      <c r="F277" s="17"/>
      <c r="G277" s="21"/>
      <c r="H277" s="21"/>
      <c r="I277" s="22" t="str">
        <f aca="false">IF(D277="","",G277-H277)</f>
        <v/>
      </c>
      <c r="J277" s="23" t="str">
        <f aca="false">IF(D277="","",Settings!$C$6-E277)</f>
        <v/>
      </c>
      <c r="K277" s="10" t="str">
        <f aca="false">IF(D277="","",IF(J277&lt;=30,"0-30 days",IF(J277&lt;=45,"31-45 days",IF(J277&lt;=60,"46-60 days",IF(J277&lt;=90,"61-90 days",IF(J277&lt;=180,"91-180 days","Over 180 days"))))))</f>
        <v/>
      </c>
      <c r="L277" s="24" t="str">
        <f aca="false">IF(OR(D277="",NOT(OR(B277="Micro",B277="Small"))),"",IF(F277="",E277,F277)+IF(C277="",Settings!$C$10,MIN(C277,Settings!$C$11)))</f>
        <v/>
      </c>
      <c r="M277" s="23" t="str">
        <f aca="false">IF(L277="","",MAX(0,Settings!$C$6-L277))</f>
        <v/>
      </c>
      <c r="N277" s="10" t="str">
        <f aca="false">IF(D277="","",IF(I277&lt;=0,"Paid",IF(NOT(OR(B277="Micro",B277="Small")),"Not covered by s.15",IF(M277&gt;0,"MSME overdue","MSME within due date"))))</f>
        <v/>
      </c>
      <c r="O277" s="22" t="str">
        <f aca="false">IF(N277&lt;&gt;"MSME overdue","",ROUND(I277*((1+Settings!$C$9*Settings!$C$8/12)^(M277/(365/12))-1),0))</f>
        <v/>
      </c>
      <c r="P277" s="10" t="str">
        <f aca="false">IF(OR(L277="",I277&lt;=0),"",IF(L277&lt;=Settings!$C$7,IF(Settings!$C$6&gt;=Settings!$C$7,"Unpaid past due at year end: review","Pay before year end to avoid disallowance"),""))</f>
        <v/>
      </c>
    </row>
    <row r="278" customFormat="false" ht="15" hidden="false" customHeight="false" outlineLevel="0" collapsed="false">
      <c r="A278" s="8"/>
      <c r="B278" s="8"/>
      <c r="C278" s="19"/>
      <c r="D278" s="8"/>
      <c r="E278" s="17"/>
      <c r="F278" s="17"/>
      <c r="G278" s="21"/>
      <c r="H278" s="21"/>
      <c r="I278" s="22" t="str">
        <f aca="false">IF(D278="","",G278-H278)</f>
        <v/>
      </c>
      <c r="J278" s="23" t="str">
        <f aca="false">IF(D278="","",Settings!$C$6-E278)</f>
        <v/>
      </c>
      <c r="K278" s="10" t="str">
        <f aca="false">IF(D278="","",IF(J278&lt;=30,"0-30 days",IF(J278&lt;=45,"31-45 days",IF(J278&lt;=60,"46-60 days",IF(J278&lt;=90,"61-90 days",IF(J278&lt;=180,"91-180 days","Over 180 days"))))))</f>
        <v/>
      </c>
      <c r="L278" s="24" t="str">
        <f aca="false">IF(OR(D278="",NOT(OR(B278="Micro",B278="Small"))),"",IF(F278="",E278,F278)+IF(C278="",Settings!$C$10,MIN(C278,Settings!$C$11)))</f>
        <v/>
      </c>
      <c r="M278" s="23" t="str">
        <f aca="false">IF(L278="","",MAX(0,Settings!$C$6-L278))</f>
        <v/>
      </c>
      <c r="N278" s="10" t="str">
        <f aca="false">IF(D278="","",IF(I278&lt;=0,"Paid",IF(NOT(OR(B278="Micro",B278="Small")),"Not covered by s.15",IF(M278&gt;0,"MSME overdue","MSME within due date"))))</f>
        <v/>
      </c>
      <c r="O278" s="22" t="str">
        <f aca="false">IF(N278&lt;&gt;"MSME overdue","",ROUND(I278*((1+Settings!$C$9*Settings!$C$8/12)^(M278/(365/12))-1),0))</f>
        <v/>
      </c>
      <c r="P278" s="10" t="str">
        <f aca="false">IF(OR(L278="",I278&lt;=0),"",IF(L278&lt;=Settings!$C$7,IF(Settings!$C$6&gt;=Settings!$C$7,"Unpaid past due at year end: review","Pay before year end to avoid disallowance"),""))</f>
        <v/>
      </c>
    </row>
    <row r="279" customFormat="false" ht="15" hidden="false" customHeight="false" outlineLevel="0" collapsed="false">
      <c r="A279" s="8"/>
      <c r="B279" s="8"/>
      <c r="C279" s="19"/>
      <c r="D279" s="8"/>
      <c r="E279" s="17"/>
      <c r="F279" s="17"/>
      <c r="G279" s="21"/>
      <c r="H279" s="21"/>
      <c r="I279" s="22" t="str">
        <f aca="false">IF(D279="","",G279-H279)</f>
        <v/>
      </c>
      <c r="J279" s="23" t="str">
        <f aca="false">IF(D279="","",Settings!$C$6-E279)</f>
        <v/>
      </c>
      <c r="K279" s="10" t="str">
        <f aca="false">IF(D279="","",IF(J279&lt;=30,"0-30 days",IF(J279&lt;=45,"31-45 days",IF(J279&lt;=60,"46-60 days",IF(J279&lt;=90,"61-90 days",IF(J279&lt;=180,"91-180 days","Over 180 days"))))))</f>
        <v/>
      </c>
      <c r="L279" s="24" t="str">
        <f aca="false">IF(OR(D279="",NOT(OR(B279="Micro",B279="Small"))),"",IF(F279="",E279,F279)+IF(C279="",Settings!$C$10,MIN(C279,Settings!$C$11)))</f>
        <v/>
      </c>
      <c r="M279" s="23" t="str">
        <f aca="false">IF(L279="","",MAX(0,Settings!$C$6-L279))</f>
        <v/>
      </c>
      <c r="N279" s="10" t="str">
        <f aca="false">IF(D279="","",IF(I279&lt;=0,"Paid",IF(NOT(OR(B279="Micro",B279="Small")),"Not covered by s.15",IF(M279&gt;0,"MSME overdue","MSME within due date"))))</f>
        <v/>
      </c>
      <c r="O279" s="22" t="str">
        <f aca="false">IF(N279&lt;&gt;"MSME overdue","",ROUND(I279*((1+Settings!$C$9*Settings!$C$8/12)^(M279/(365/12))-1),0))</f>
        <v/>
      </c>
      <c r="P279" s="10" t="str">
        <f aca="false">IF(OR(L279="",I279&lt;=0),"",IF(L279&lt;=Settings!$C$7,IF(Settings!$C$6&gt;=Settings!$C$7,"Unpaid past due at year end: review","Pay before year end to avoid disallowance"),""))</f>
        <v/>
      </c>
    </row>
    <row r="280" customFormat="false" ht="15" hidden="false" customHeight="false" outlineLevel="0" collapsed="false">
      <c r="A280" s="8"/>
      <c r="B280" s="8"/>
      <c r="C280" s="19"/>
      <c r="D280" s="8"/>
      <c r="E280" s="17"/>
      <c r="F280" s="17"/>
      <c r="G280" s="21"/>
      <c r="H280" s="21"/>
      <c r="I280" s="22" t="str">
        <f aca="false">IF(D280="","",G280-H280)</f>
        <v/>
      </c>
      <c r="J280" s="23" t="str">
        <f aca="false">IF(D280="","",Settings!$C$6-E280)</f>
        <v/>
      </c>
      <c r="K280" s="10" t="str">
        <f aca="false">IF(D280="","",IF(J280&lt;=30,"0-30 days",IF(J280&lt;=45,"31-45 days",IF(J280&lt;=60,"46-60 days",IF(J280&lt;=90,"61-90 days",IF(J280&lt;=180,"91-180 days","Over 180 days"))))))</f>
        <v/>
      </c>
      <c r="L280" s="24" t="str">
        <f aca="false">IF(OR(D280="",NOT(OR(B280="Micro",B280="Small"))),"",IF(F280="",E280,F280)+IF(C280="",Settings!$C$10,MIN(C280,Settings!$C$11)))</f>
        <v/>
      </c>
      <c r="M280" s="23" t="str">
        <f aca="false">IF(L280="","",MAX(0,Settings!$C$6-L280))</f>
        <v/>
      </c>
      <c r="N280" s="10" t="str">
        <f aca="false">IF(D280="","",IF(I280&lt;=0,"Paid",IF(NOT(OR(B280="Micro",B280="Small")),"Not covered by s.15",IF(M280&gt;0,"MSME overdue","MSME within due date"))))</f>
        <v/>
      </c>
      <c r="O280" s="22" t="str">
        <f aca="false">IF(N280&lt;&gt;"MSME overdue","",ROUND(I280*((1+Settings!$C$9*Settings!$C$8/12)^(M280/(365/12))-1),0))</f>
        <v/>
      </c>
      <c r="P280" s="10" t="str">
        <f aca="false">IF(OR(L280="",I280&lt;=0),"",IF(L280&lt;=Settings!$C$7,IF(Settings!$C$6&gt;=Settings!$C$7,"Unpaid past due at year end: review","Pay before year end to avoid disallowance"),""))</f>
        <v/>
      </c>
    </row>
    <row r="281" customFormat="false" ht="15" hidden="false" customHeight="false" outlineLevel="0" collapsed="false">
      <c r="A281" s="8"/>
      <c r="B281" s="8"/>
      <c r="C281" s="19"/>
      <c r="D281" s="8"/>
      <c r="E281" s="17"/>
      <c r="F281" s="17"/>
      <c r="G281" s="21"/>
      <c r="H281" s="21"/>
      <c r="I281" s="22" t="str">
        <f aca="false">IF(D281="","",G281-H281)</f>
        <v/>
      </c>
      <c r="J281" s="23" t="str">
        <f aca="false">IF(D281="","",Settings!$C$6-E281)</f>
        <v/>
      </c>
      <c r="K281" s="10" t="str">
        <f aca="false">IF(D281="","",IF(J281&lt;=30,"0-30 days",IF(J281&lt;=45,"31-45 days",IF(J281&lt;=60,"46-60 days",IF(J281&lt;=90,"61-90 days",IF(J281&lt;=180,"91-180 days","Over 180 days"))))))</f>
        <v/>
      </c>
      <c r="L281" s="24" t="str">
        <f aca="false">IF(OR(D281="",NOT(OR(B281="Micro",B281="Small"))),"",IF(F281="",E281,F281)+IF(C281="",Settings!$C$10,MIN(C281,Settings!$C$11)))</f>
        <v/>
      </c>
      <c r="M281" s="23" t="str">
        <f aca="false">IF(L281="","",MAX(0,Settings!$C$6-L281))</f>
        <v/>
      </c>
      <c r="N281" s="10" t="str">
        <f aca="false">IF(D281="","",IF(I281&lt;=0,"Paid",IF(NOT(OR(B281="Micro",B281="Small")),"Not covered by s.15",IF(M281&gt;0,"MSME overdue","MSME within due date"))))</f>
        <v/>
      </c>
      <c r="O281" s="22" t="str">
        <f aca="false">IF(N281&lt;&gt;"MSME overdue","",ROUND(I281*((1+Settings!$C$9*Settings!$C$8/12)^(M281/(365/12))-1),0))</f>
        <v/>
      </c>
      <c r="P281" s="10" t="str">
        <f aca="false">IF(OR(L281="",I281&lt;=0),"",IF(L281&lt;=Settings!$C$7,IF(Settings!$C$6&gt;=Settings!$C$7,"Unpaid past due at year end: review","Pay before year end to avoid disallowance"),""))</f>
        <v/>
      </c>
    </row>
    <row r="282" customFormat="false" ht="15" hidden="false" customHeight="false" outlineLevel="0" collapsed="false">
      <c r="A282" s="8"/>
      <c r="B282" s="8"/>
      <c r="C282" s="19"/>
      <c r="D282" s="8"/>
      <c r="E282" s="17"/>
      <c r="F282" s="17"/>
      <c r="G282" s="21"/>
      <c r="H282" s="21"/>
      <c r="I282" s="22" t="str">
        <f aca="false">IF(D282="","",G282-H282)</f>
        <v/>
      </c>
      <c r="J282" s="23" t="str">
        <f aca="false">IF(D282="","",Settings!$C$6-E282)</f>
        <v/>
      </c>
      <c r="K282" s="10" t="str">
        <f aca="false">IF(D282="","",IF(J282&lt;=30,"0-30 days",IF(J282&lt;=45,"31-45 days",IF(J282&lt;=60,"46-60 days",IF(J282&lt;=90,"61-90 days",IF(J282&lt;=180,"91-180 days","Over 180 days"))))))</f>
        <v/>
      </c>
      <c r="L282" s="24" t="str">
        <f aca="false">IF(OR(D282="",NOT(OR(B282="Micro",B282="Small"))),"",IF(F282="",E282,F282)+IF(C282="",Settings!$C$10,MIN(C282,Settings!$C$11)))</f>
        <v/>
      </c>
      <c r="M282" s="23" t="str">
        <f aca="false">IF(L282="","",MAX(0,Settings!$C$6-L282))</f>
        <v/>
      </c>
      <c r="N282" s="10" t="str">
        <f aca="false">IF(D282="","",IF(I282&lt;=0,"Paid",IF(NOT(OR(B282="Micro",B282="Small")),"Not covered by s.15",IF(M282&gt;0,"MSME overdue","MSME within due date"))))</f>
        <v/>
      </c>
      <c r="O282" s="22" t="str">
        <f aca="false">IF(N282&lt;&gt;"MSME overdue","",ROUND(I282*((1+Settings!$C$9*Settings!$C$8/12)^(M282/(365/12))-1),0))</f>
        <v/>
      </c>
      <c r="P282" s="10" t="str">
        <f aca="false">IF(OR(L282="",I282&lt;=0),"",IF(L282&lt;=Settings!$C$7,IF(Settings!$C$6&gt;=Settings!$C$7,"Unpaid past due at year end: review","Pay before year end to avoid disallowance"),""))</f>
        <v/>
      </c>
    </row>
    <row r="283" customFormat="false" ht="15" hidden="false" customHeight="false" outlineLevel="0" collapsed="false">
      <c r="A283" s="8"/>
      <c r="B283" s="8"/>
      <c r="C283" s="19"/>
      <c r="D283" s="8"/>
      <c r="E283" s="17"/>
      <c r="F283" s="17"/>
      <c r="G283" s="21"/>
      <c r="H283" s="21"/>
      <c r="I283" s="22" t="str">
        <f aca="false">IF(D283="","",G283-H283)</f>
        <v/>
      </c>
      <c r="J283" s="23" t="str">
        <f aca="false">IF(D283="","",Settings!$C$6-E283)</f>
        <v/>
      </c>
      <c r="K283" s="10" t="str">
        <f aca="false">IF(D283="","",IF(J283&lt;=30,"0-30 days",IF(J283&lt;=45,"31-45 days",IF(J283&lt;=60,"46-60 days",IF(J283&lt;=90,"61-90 days",IF(J283&lt;=180,"91-180 days","Over 180 days"))))))</f>
        <v/>
      </c>
      <c r="L283" s="24" t="str">
        <f aca="false">IF(OR(D283="",NOT(OR(B283="Micro",B283="Small"))),"",IF(F283="",E283,F283)+IF(C283="",Settings!$C$10,MIN(C283,Settings!$C$11)))</f>
        <v/>
      </c>
      <c r="M283" s="23" t="str">
        <f aca="false">IF(L283="","",MAX(0,Settings!$C$6-L283))</f>
        <v/>
      </c>
      <c r="N283" s="10" t="str">
        <f aca="false">IF(D283="","",IF(I283&lt;=0,"Paid",IF(NOT(OR(B283="Micro",B283="Small")),"Not covered by s.15",IF(M283&gt;0,"MSME overdue","MSME within due date"))))</f>
        <v/>
      </c>
      <c r="O283" s="22" t="str">
        <f aca="false">IF(N283&lt;&gt;"MSME overdue","",ROUND(I283*((1+Settings!$C$9*Settings!$C$8/12)^(M283/(365/12))-1),0))</f>
        <v/>
      </c>
      <c r="P283" s="10" t="str">
        <f aca="false">IF(OR(L283="",I283&lt;=0),"",IF(L283&lt;=Settings!$C$7,IF(Settings!$C$6&gt;=Settings!$C$7,"Unpaid past due at year end: review","Pay before year end to avoid disallowance"),""))</f>
        <v/>
      </c>
    </row>
    <row r="284" customFormat="false" ht="15" hidden="false" customHeight="false" outlineLevel="0" collapsed="false">
      <c r="A284" s="8"/>
      <c r="B284" s="8"/>
      <c r="C284" s="19"/>
      <c r="D284" s="8"/>
      <c r="E284" s="17"/>
      <c r="F284" s="17"/>
      <c r="G284" s="21"/>
      <c r="H284" s="21"/>
      <c r="I284" s="22" t="str">
        <f aca="false">IF(D284="","",G284-H284)</f>
        <v/>
      </c>
      <c r="J284" s="23" t="str">
        <f aca="false">IF(D284="","",Settings!$C$6-E284)</f>
        <v/>
      </c>
      <c r="K284" s="10" t="str">
        <f aca="false">IF(D284="","",IF(J284&lt;=30,"0-30 days",IF(J284&lt;=45,"31-45 days",IF(J284&lt;=60,"46-60 days",IF(J284&lt;=90,"61-90 days",IF(J284&lt;=180,"91-180 days","Over 180 days"))))))</f>
        <v/>
      </c>
      <c r="L284" s="24" t="str">
        <f aca="false">IF(OR(D284="",NOT(OR(B284="Micro",B284="Small"))),"",IF(F284="",E284,F284)+IF(C284="",Settings!$C$10,MIN(C284,Settings!$C$11)))</f>
        <v/>
      </c>
      <c r="M284" s="23" t="str">
        <f aca="false">IF(L284="","",MAX(0,Settings!$C$6-L284))</f>
        <v/>
      </c>
      <c r="N284" s="10" t="str">
        <f aca="false">IF(D284="","",IF(I284&lt;=0,"Paid",IF(NOT(OR(B284="Micro",B284="Small")),"Not covered by s.15",IF(M284&gt;0,"MSME overdue","MSME within due date"))))</f>
        <v/>
      </c>
      <c r="O284" s="22" t="str">
        <f aca="false">IF(N284&lt;&gt;"MSME overdue","",ROUND(I284*((1+Settings!$C$9*Settings!$C$8/12)^(M284/(365/12))-1),0))</f>
        <v/>
      </c>
      <c r="P284" s="10" t="str">
        <f aca="false">IF(OR(L284="",I284&lt;=0),"",IF(L284&lt;=Settings!$C$7,IF(Settings!$C$6&gt;=Settings!$C$7,"Unpaid past due at year end: review","Pay before year end to avoid disallowance"),""))</f>
        <v/>
      </c>
    </row>
    <row r="285" customFormat="false" ht="15" hidden="false" customHeight="false" outlineLevel="0" collapsed="false">
      <c r="A285" s="8"/>
      <c r="B285" s="8"/>
      <c r="C285" s="19"/>
      <c r="D285" s="8"/>
      <c r="E285" s="17"/>
      <c r="F285" s="17"/>
      <c r="G285" s="21"/>
      <c r="H285" s="21"/>
      <c r="I285" s="22" t="str">
        <f aca="false">IF(D285="","",G285-H285)</f>
        <v/>
      </c>
      <c r="J285" s="23" t="str">
        <f aca="false">IF(D285="","",Settings!$C$6-E285)</f>
        <v/>
      </c>
      <c r="K285" s="10" t="str">
        <f aca="false">IF(D285="","",IF(J285&lt;=30,"0-30 days",IF(J285&lt;=45,"31-45 days",IF(J285&lt;=60,"46-60 days",IF(J285&lt;=90,"61-90 days",IF(J285&lt;=180,"91-180 days","Over 180 days"))))))</f>
        <v/>
      </c>
      <c r="L285" s="24" t="str">
        <f aca="false">IF(OR(D285="",NOT(OR(B285="Micro",B285="Small"))),"",IF(F285="",E285,F285)+IF(C285="",Settings!$C$10,MIN(C285,Settings!$C$11)))</f>
        <v/>
      </c>
      <c r="M285" s="23" t="str">
        <f aca="false">IF(L285="","",MAX(0,Settings!$C$6-L285))</f>
        <v/>
      </c>
      <c r="N285" s="10" t="str">
        <f aca="false">IF(D285="","",IF(I285&lt;=0,"Paid",IF(NOT(OR(B285="Micro",B285="Small")),"Not covered by s.15",IF(M285&gt;0,"MSME overdue","MSME within due date"))))</f>
        <v/>
      </c>
      <c r="O285" s="22" t="str">
        <f aca="false">IF(N285&lt;&gt;"MSME overdue","",ROUND(I285*((1+Settings!$C$9*Settings!$C$8/12)^(M285/(365/12))-1),0))</f>
        <v/>
      </c>
      <c r="P285" s="10" t="str">
        <f aca="false">IF(OR(L285="",I285&lt;=0),"",IF(L285&lt;=Settings!$C$7,IF(Settings!$C$6&gt;=Settings!$C$7,"Unpaid past due at year end: review","Pay before year end to avoid disallowance"),""))</f>
        <v/>
      </c>
    </row>
    <row r="286" customFormat="false" ht="15" hidden="false" customHeight="false" outlineLevel="0" collapsed="false">
      <c r="A286" s="8"/>
      <c r="B286" s="8"/>
      <c r="C286" s="19"/>
      <c r="D286" s="8"/>
      <c r="E286" s="17"/>
      <c r="F286" s="17"/>
      <c r="G286" s="21"/>
      <c r="H286" s="21"/>
      <c r="I286" s="22" t="str">
        <f aca="false">IF(D286="","",G286-H286)</f>
        <v/>
      </c>
      <c r="J286" s="23" t="str">
        <f aca="false">IF(D286="","",Settings!$C$6-E286)</f>
        <v/>
      </c>
      <c r="K286" s="10" t="str">
        <f aca="false">IF(D286="","",IF(J286&lt;=30,"0-30 days",IF(J286&lt;=45,"31-45 days",IF(J286&lt;=60,"46-60 days",IF(J286&lt;=90,"61-90 days",IF(J286&lt;=180,"91-180 days","Over 180 days"))))))</f>
        <v/>
      </c>
      <c r="L286" s="24" t="str">
        <f aca="false">IF(OR(D286="",NOT(OR(B286="Micro",B286="Small"))),"",IF(F286="",E286,F286)+IF(C286="",Settings!$C$10,MIN(C286,Settings!$C$11)))</f>
        <v/>
      </c>
      <c r="M286" s="23" t="str">
        <f aca="false">IF(L286="","",MAX(0,Settings!$C$6-L286))</f>
        <v/>
      </c>
      <c r="N286" s="10" t="str">
        <f aca="false">IF(D286="","",IF(I286&lt;=0,"Paid",IF(NOT(OR(B286="Micro",B286="Small")),"Not covered by s.15",IF(M286&gt;0,"MSME overdue","MSME within due date"))))</f>
        <v/>
      </c>
      <c r="O286" s="22" t="str">
        <f aca="false">IF(N286&lt;&gt;"MSME overdue","",ROUND(I286*((1+Settings!$C$9*Settings!$C$8/12)^(M286/(365/12))-1),0))</f>
        <v/>
      </c>
      <c r="P286" s="10" t="str">
        <f aca="false">IF(OR(L286="",I286&lt;=0),"",IF(L286&lt;=Settings!$C$7,IF(Settings!$C$6&gt;=Settings!$C$7,"Unpaid past due at year end: review","Pay before year end to avoid disallowance"),""))</f>
        <v/>
      </c>
    </row>
    <row r="287" customFormat="false" ht="15" hidden="false" customHeight="false" outlineLevel="0" collapsed="false">
      <c r="A287" s="8"/>
      <c r="B287" s="8"/>
      <c r="C287" s="19"/>
      <c r="D287" s="8"/>
      <c r="E287" s="17"/>
      <c r="F287" s="17"/>
      <c r="G287" s="21"/>
      <c r="H287" s="21"/>
      <c r="I287" s="22" t="str">
        <f aca="false">IF(D287="","",G287-H287)</f>
        <v/>
      </c>
      <c r="J287" s="23" t="str">
        <f aca="false">IF(D287="","",Settings!$C$6-E287)</f>
        <v/>
      </c>
      <c r="K287" s="10" t="str">
        <f aca="false">IF(D287="","",IF(J287&lt;=30,"0-30 days",IF(J287&lt;=45,"31-45 days",IF(J287&lt;=60,"46-60 days",IF(J287&lt;=90,"61-90 days",IF(J287&lt;=180,"91-180 days","Over 180 days"))))))</f>
        <v/>
      </c>
      <c r="L287" s="24" t="str">
        <f aca="false">IF(OR(D287="",NOT(OR(B287="Micro",B287="Small"))),"",IF(F287="",E287,F287)+IF(C287="",Settings!$C$10,MIN(C287,Settings!$C$11)))</f>
        <v/>
      </c>
      <c r="M287" s="23" t="str">
        <f aca="false">IF(L287="","",MAX(0,Settings!$C$6-L287))</f>
        <v/>
      </c>
      <c r="N287" s="10" t="str">
        <f aca="false">IF(D287="","",IF(I287&lt;=0,"Paid",IF(NOT(OR(B287="Micro",B287="Small")),"Not covered by s.15",IF(M287&gt;0,"MSME overdue","MSME within due date"))))</f>
        <v/>
      </c>
      <c r="O287" s="22" t="str">
        <f aca="false">IF(N287&lt;&gt;"MSME overdue","",ROUND(I287*((1+Settings!$C$9*Settings!$C$8/12)^(M287/(365/12))-1),0))</f>
        <v/>
      </c>
      <c r="P287" s="10" t="str">
        <f aca="false">IF(OR(L287="",I287&lt;=0),"",IF(L287&lt;=Settings!$C$7,IF(Settings!$C$6&gt;=Settings!$C$7,"Unpaid past due at year end: review","Pay before year end to avoid disallowance"),""))</f>
        <v/>
      </c>
    </row>
    <row r="288" customFormat="false" ht="15" hidden="false" customHeight="false" outlineLevel="0" collapsed="false">
      <c r="A288" s="8"/>
      <c r="B288" s="8"/>
      <c r="C288" s="19"/>
      <c r="D288" s="8"/>
      <c r="E288" s="17"/>
      <c r="F288" s="17"/>
      <c r="G288" s="21"/>
      <c r="H288" s="21"/>
      <c r="I288" s="22" t="str">
        <f aca="false">IF(D288="","",G288-H288)</f>
        <v/>
      </c>
      <c r="J288" s="23" t="str">
        <f aca="false">IF(D288="","",Settings!$C$6-E288)</f>
        <v/>
      </c>
      <c r="K288" s="10" t="str">
        <f aca="false">IF(D288="","",IF(J288&lt;=30,"0-30 days",IF(J288&lt;=45,"31-45 days",IF(J288&lt;=60,"46-60 days",IF(J288&lt;=90,"61-90 days",IF(J288&lt;=180,"91-180 days","Over 180 days"))))))</f>
        <v/>
      </c>
      <c r="L288" s="24" t="str">
        <f aca="false">IF(OR(D288="",NOT(OR(B288="Micro",B288="Small"))),"",IF(F288="",E288,F288)+IF(C288="",Settings!$C$10,MIN(C288,Settings!$C$11)))</f>
        <v/>
      </c>
      <c r="M288" s="23" t="str">
        <f aca="false">IF(L288="","",MAX(0,Settings!$C$6-L288))</f>
        <v/>
      </c>
      <c r="N288" s="10" t="str">
        <f aca="false">IF(D288="","",IF(I288&lt;=0,"Paid",IF(NOT(OR(B288="Micro",B288="Small")),"Not covered by s.15",IF(M288&gt;0,"MSME overdue","MSME within due date"))))</f>
        <v/>
      </c>
      <c r="O288" s="22" t="str">
        <f aca="false">IF(N288&lt;&gt;"MSME overdue","",ROUND(I288*((1+Settings!$C$9*Settings!$C$8/12)^(M288/(365/12))-1),0))</f>
        <v/>
      </c>
      <c r="P288" s="10" t="str">
        <f aca="false">IF(OR(L288="",I288&lt;=0),"",IF(L288&lt;=Settings!$C$7,IF(Settings!$C$6&gt;=Settings!$C$7,"Unpaid past due at year end: review","Pay before year end to avoid disallowance"),""))</f>
        <v/>
      </c>
    </row>
    <row r="289" customFormat="false" ht="15" hidden="false" customHeight="false" outlineLevel="0" collapsed="false">
      <c r="A289" s="8"/>
      <c r="B289" s="8"/>
      <c r="C289" s="19"/>
      <c r="D289" s="8"/>
      <c r="E289" s="17"/>
      <c r="F289" s="17"/>
      <c r="G289" s="21"/>
      <c r="H289" s="21"/>
      <c r="I289" s="22" t="str">
        <f aca="false">IF(D289="","",G289-H289)</f>
        <v/>
      </c>
      <c r="J289" s="23" t="str">
        <f aca="false">IF(D289="","",Settings!$C$6-E289)</f>
        <v/>
      </c>
      <c r="K289" s="10" t="str">
        <f aca="false">IF(D289="","",IF(J289&lt;=30,"0-30 days",IF(J289&lt;=45,"31-45 days",IF(J289&lt;=60,"46-60 days",IF(J289&lt;=90,"61-90 days",IF(J289&lt;=180,"91-180 days","Over 180 days"))))))</f>
        <v/>
      </c>
      <c r="L289" s="24" t="str">
        <f aca="false">IF(OR(D289="",NOT(OR(B289="Micro",B289="Small"))),"",IF(F289="",E289,F289)+IF(C289="",Settings!$C$10,MIN(C289,Settings!$C$11)))</f>
        <v/>
      </c>
      <c r="M289" s="23" t="str">
        <f aca="false">IF(L289="","",MAX(0,Settings!$C$6-L289))</f>
        <v/>
      </c>
      <c r="N289" s="10" t="str">
        <f aca="false">IF(D289="","",IF(I289&lt;=0,"Paid",IF(NOT(OR(B289="Micro",B289="Small")),"Not covered by s.15",IF(M289&gt;0,"MSME overdue","MSME within due date"))))</f>
        <v/>
      </c>
      <c r="O289" s="22" t="str">
        <f aca="false">IF(N289&lt;&gt;"MSME overdue","",ROUND(I289*((1+Settings!$C$9*Settings!$C$8/12)^(M289/(365/12))-1),0))</f>
        <v/>
      </c>
      <c r="P289" s="10" t="str">
        <f aca="false">IF(OR(L289="",I289&lt;=0),"",IF(L289&lt;=Settings!$C$7,IF(Settings!$C$6&gt;=Settings!$C$7,"Unpaid past due at year end: review","Pay before year end to avoid disallowance"),""))</f>
        <v/>
      </c>
    </row>
    <row r="290" customFormat="false" ht="15" hidden="false" customHeight="false" outlineLevel="0" collapsed="false">
      <c r="A290" s="8"/>
      <c r="B290" s="8"/>
      <c r="C290" s="19"/>
      <c r="D290" s="8"/>
      <c r="E290" s="17"/>
      <c r="F290" s="17"/>
      <c r="G290" s="21"/>
      <c r="H290" s="21"/>
      <c r="I290" s="22" t="str">
        <f aca="false">IF(D290="","",G290-H290)</f>
        <v/>
      </c>
      <c r="J290" s="23" t="str">
        <f aca="false">IF(D290="","",Settings!$C$6-E290)</f>
        <v/>
      </c>
      <c r="K290" s="10" t="str">
        <f aca="false">IF(D290="","",IF(J290&lt;=30,"0-30 days",IF(J290&lt;=45,"31-45 days",IF(J290&lt;=60,"46-60 days",IF(J290&lt;=90,"61-90 days",IF(J290&lt;=180,"91-180 days","Over 180 days"))))))</f>
        <v/>
      </c>
      <c r="L290" s="24" t="str">
        <f aca="false">IF(OR(D290="",NOT(OR(B290="Micro",B290="Small"))),"",IF(F290="",E290,F290)+IF(C290="",Settings!$C$10,MIN(C290,Settings!$C$11)))</f>
        <v/>
      </c>
      <c r="M290" s="23" t="str">
        <f aca="false">IF(L290="","",MAX(0,Settings!$C$6-L290))</f>
        <v/>
      </c>
      <c r="N290" s="10" t="str">
        <f aca="false">IF(D290="","",IF(I290&lt;=0,"Paid",IF(NOT(OR(B290="Micro",B290="Small")),"Not covered by s.15",IF(M290&gt;0,"MSME overdue","MSME within due date"))))</f>
        <v/>
      </c>
      <c r="O290" s="22" t="str">
        <f aca="false">IF(N290&lt;&gt;"MSME overdue","",ROUND(I290*((1+Settings!$C$9*Settings!$C$8/12)^(M290/(365/12))-1),0))</f>
        <v/>
      </c>
      <c r="P290" s="10" t="str">
        <f aca="false">IF(OR(L290="",I290&lt;=0),"",IF(L290&lt;=Settings!$C$7,IF(Settings!$C$6&gt;=Settings!$C$7,"Unpaid past due at year end: review","Pay before year end to avoid disallowance"),""))</f>
        <v/>
      </c>
    </row>
    <row r="291" customFormat="false" ht="15" hidden="false" customHeight="false" outlineLevel="0" collapsed="false">
      <c r="A291" s="8"/>
      <c r="B291" s="8"/>
      <c r="C291" s="19"/>
      <c r="D291" s="8"/>
      <c r="E291" s="17"/>
      <c r="F291" s="17"/>
      <c r="G291" s="21"/>
      <c r="H291" s="21"/>
      <c r="I291" s="22" t="str">
        <f aca="false">IF(D291="","",G291-H291)</f>
        <v/>
      </c>
      <c r="J291" s="23" t="str">
        <f aca="false">IF(D291="","",Settings!$C$6-E291)</f>
        <v/>
      </c>
      <c r="K291" s="10" t="str">
        <f aca="false">IF(D291="","",IF(J291&lt;=30,"0-30 days",IF(J291&lt;=45,"31-45 days",IF(J291&lt;=60,"46-60 days",IF(J291&lt;=90,"61-90 days",IF(J291&lt;=180,"91-180 days","Over 180 days"))))))</f>
        <v/>
      </c>
      <c r="L291" s="24" t="str">
        <f aca="false">IF(OR(D291="",NOT(OR(B291="Micro",B291="Small"))),"",IF(F291="",E291,F291)+IF(C291="",Settings!$C$10,MIN(C291,Settings!$C$11)))</f>
        <v/>
      </c>
      <c r="M291" s="23" t="str">
        <f aca="false">IF(L291="","",MAX(0,Settings!$C$6-L291))</f>
        <v/>
      </c>
      <c r="N291" s="10" t="str">
        <f aca="false">IF(D291="","",IF(I291&lt;=0,"Paid",IF(NOT(OR(B291="Micro",B291="Small")),"Not covered by s.15",IF(M291&gt;0,"MSME overdue","MSME within due date"))))</f>
        <v/>
      </c>
      <c r="O291" s="22" t="str">
        <f aca="false">IF(N291&lt;&gt;"MSME overdue","",ROUND(I291*((1+Settings!$C$9*Settings!$C$8/12)^(M291/(365/12))-1),0))</f>
        <v/>
      </c>
      <c r="P291" s="10" t="str">
        <f aca="false">IF(OR(L291="",I291&lt;=0),"",IF(L291&lt;=Settings!$C$7,IF(Settings!$C$6&gt;=Settings!$C$7,"Unpaid past due at year end: review","Pay before year end to avoid disallowance"),""))</f>
        <v/>
      </c>
    </row>
    <row r="292" customFormat="false" ht="15" hidden="false" customHeight="false" outlineLevel="0" collapsed="false">
      <c r="A292" s="8"/>
      <c r="B292" s="8"/>
      <c r="C292" s="19"/>
      <c r="D292" s="8"/>
      <c r="E292" s="17"/>
      <c r="F292" s="17"/>
      <c r="G292" s="21"/>
      <c r="H292" s="21"/>
      <c r="I292" s="22" t="str">
        <f aca="false">IF(D292="","",G292-H292)</f>
        <v/>
      </c>
      <c r="J292" s="23" t="str">
        <f aca="false">IF(D292="","",Settings!$C$6-E292)</f>
        <v/>
      </c>
      <c r="K292" s="10" t="str">
        <f aca="false">IF(D292="","",IF(J292&lt;=30,"0-30 days",IF(J292&lt;=45,"31-45 days",IF(J292&lt;=60,"46-60 days",IF(J292&lt;=90,"61-90 days",IF(J292&lt;=180,"91-180 days","Over 180 days"))))))</f>
        <v/>
      </c>
      <c r="L292" s="24" t="str">
        <f aca="false">IF(OR(D292="",NOT(OR(B292="Micro",B292="Small"))),"",IF(F292="",E292,F292)+IF(C292="",Settings!$C$10,MIN(C292,Settings!$C$11)))</f>
        <v/>
      </c>
      <c r="M292" s="23" t="str">
        <f aca="false">IF(L292="","",MAX(0,Settings!$C$6-L292))</f>
        <v/>
      </c>
      <c r="N292" s="10" t="str">
        <f aca="false">IF(D292="","",IF(I292&lt;=0,"Paid",IF(NOT(OR(B292="Micro",B292="Small")),"Not covered by s.15",IF(M292&gt;0,"MSME overdue","MSME within due date"))))</f>
        <v/>
      </c>
      <c r="O292" s="22" t="str">
        <f aca="false">IF(N292&lt;&gt;"MSME overdue","",ROUND(I292*((1+Settings!$C$9*Settings!$C$8/12)^(M292/(365/12))-1),0))</f>
        <v/>
      </c>
      <c r="P292" s="10" t="str">
        <f aca="false">IF(OR(L292="",I292&lt;=0),"",IF(L292&lt;=Settings!$C$7,IF(Settings!$C$6&gt;=Settings!$C$7,"Unpaid past due at year end: review","Pay before year end to avoid disallowance"),""))</f>
        <v/>
      </c>
    </row>
    <row r="293" customFormat="false" ht="15" hidden="false" customHeight="false" outlineLevel="0" collapsed="false">
      <c r="A293" s="8"/>
      <c r="B293" s="8"/>
      <c r="C293" s="19"/>
      <c r="D293" s="8"/>
      <c r="E293" s="17"/>
      <c r="F293" s="17"/>
      <c r="G293" s="21"/>
      <c r="H293" s="21"/>
      <c r="I293" s="22" t="str">
        <f aca="false">IF(D293="","",G293-H293)</f>
        <v/>
      </c>
      <c r="J293" s="23" t="str">
        <f aca="false">IF(D293="","",Settings!$C$6-E293)</f>
        <v/>
      </c>
      <c r="K293" s="10" t="str">
        <f aca="false">IF(D293="","",IF(J293&lt;=30,"0-30 days",IF(J293&lt;=45,"31-45 days",IF(J293&lt;=60,"46-60 days",IF(J293&lt;=90,"61-90 days",IF(J293&lt;=180,"91-180 days","Over 180 days"))))))</f>
        <v/>
      </c>
      <c r="L293" s="24" t="str">
        <f aca="false">IF(OR(D293="",NOT(OR(B293="Micro",B293="Small"))),"",IF(F293="",E293,F293)+IF(C293="",Settings!$C$10,MIN(C293,Settings!$C$11)))</f>
        <v/>
      </c>
      <c r="M293" s="23" t="str">
        <f aca="false">IF(L293="","",MAX(0,Settings!$C$6-L293))</f>
        <v/>
      </c>
      <c r="N293" s="10" t="str">
        <f aca="false">IF(D293="","",IF(I293&lt;=0,"Paid",IF(NOT(OR(B293="Micro",B293="Small")),"Not covered by s.15",IF(M293&gt;0,"MSME overdue","MSME within due date"))))</f>
        <v/>
      </c>
      <c r="O293" s="22" t="str">
        <f aca="false">IF(N293&lt;&gt;"MSME overdue","",ROUND(I293*((1+Settings!$C$9*Settings!$C$8/12)^(M293/(365/12))-1),0))</f>
        <v/>
      </c>
      <c r="P293" s="10" t="str">
        <f aca="false">IF(OR(L293="",I293&lt;=0),"",IF(L293&lt;=Settings!$C$7,IF(Settings!$C$6&gt;=Settings!$C$7,"Unpaid past due at year end: review","Pay before year end to avoid disallowance"),""))</f>
        <v/>
      </c>
    </row>
    <row r="294" customFormat="false" ht="15" hidden="false" customHeight="false" outlineLevel="0" collapsed="false">
      <c r="A294" s="8"/>
      <c r="B294" s="8"/>
      <c r="C294" s="19"/>
      <c r="D294" s="8"/>
      <c r="E294" s="17"/>
      <c r="F294" s="17"/>
      <c r="G294" s="21"/>
      <c r="H294" s="21"/>
      <c r="I294" s="22" t="str">
        <f aca="false">IF(D294="","",G294-H294)</f>
        <v/>
      </c>
      <c r="J294" s="23" t="str">
        <f aca="false">IF(D294="","",Settings!$C$6-E294)</f>
        <v/>
      </c>
      <c r="K294" s="10" t="str">
        <f aca="false">IF(D294="","",IF(J294&lt;=30,"0-30 days",IF(J294&lt;=45,"31-45 days",IF(J294&lt;=60,"46-60 days",IF(J294&lt;=90,"61-90 days",IF(J294&lt;=180,"91-180 days","Over 180 days"))))))</f>
        <v/>
      </c>
      <c r="L294" s="24" t="str">
        <f aca="false">IF(OR(D294="",NOT(OR(B294="Micro",B294="Small"))),"",IF(F294="",E294,F294)+IF(C294="",Settings!$C$10,MIN(C294,Settings!$C$11)))</f>
        <v/>
      </c>
      <c r="M294" s="23" t="str">
        <f aca="false">IF(L294="","",MAX(0,Settings!$C$6-L294))</f>
        <v/>
      </c>
      <c r="N294" s="10" t="str">
        <f aca="false">IF(D294="","",IF(I294&lt;=0,"Paid",IF(NOT(OR(B294="Micro",B294="Small")),"Not covered by s.15",IF(M294&gt;0,"MSME overdue","MSME within due date"))))</f>
        <v/>
      </c>
      <c r="O294" s="22" t="str">
        <f aca="false">IF(N294&lt;&gt;"MSME overdue","",ROUND(I294*((1+Settings!$C$9*Settings!$C$8/12)^(M294/(365/12))-1),0))</f>
        <v/>
      </c>
      <c r="P294" s="10" t="str">
        <f aca="false">IF(OR(L294="",I294&lt;=0),"",IF(L294&lt;=Settings!$C$7,IF(Settings!$C$6&gt;=Settings!$C$7,"Unpaid past due at year end: review","Pay before year end to avoid disallowance"),""))</f>
        <v/>
      </c>
    </row>
    <row r="295" customFormat="false" ht="15" hidden="false" customHeight="false" outlineLevel="0" collapsed="false">
      <c r="A295" s="8"/>
      <c r="B295" s="8"/>
      <c r="C295" s="19"/>
      <c r="D295" s="8"/>
      <c r="E295" s="17"/>
      <c r="F295" s="17"/>
      <c r="G295" s="21"/>
      <c r="H295" s="21"/>
      <c r="I295" s="22" t="str">
        <f aca="false">IF(D295="","",G295-H295)</f>
        <v/>
      </c>
      <c r="J295" s="23" t="str">
        <f aca="false">IF(D295="","",Settings!$C$6-E295)</f>
        <v/>
      </c>
      <c r="K295" s="10" t="str">
        <f aca="false">IF(D295="","",IF(J295&lt;=30,"0-30 days",IF(J295&lt;=45,"31-45 days",IF(J295&lt;=60,"46-60 days",IF(J295&lt;=90,"61-90 days",IF(J295&lt;=180,"91-180 days","Over 180 days"))))))</f>
        <v/>
      </c>
      <c r="L295" s="24" t="str">
        <f aca="false">IF(OR(D295="",NOT(OR(B295="Micro",B295="Small"))),"",IF(F295="",E295,F295)+IF(C295="",Settings!$C$10,MIN(C295,Settings!$C$11)))</f>
        <v/>
      </c>
      <c r="M295" s="23" t="str">
        <f aca="false">IF(L295="","",MAX(0,Settings!$C$6-L295))</f>
        <v/>
      </c>
      <c r="N295" s="10" t="str">
        <f aca="false">IF(D295="","",IF(I295&lt;=0,"Paid",IF(NOT(OR(B295="Micro",B295="Small")),"Not covered by s.15",IF(M295&gt;0,"MSME overdue","MSME within due date"))))</f>
        <v/>
      </c>
      <c r="O295" s="22" t="str">
        <f aca="false">IF(N295&lt;&gt;"MSME overdue","",ROUND(I295*((1+Settings!$C$9*Settings!$C$8/12)^(M295/(365/12))-1),0))</f>
        <v/>
      </c>
      <c r="P295" s="10" t="str">
        <f aca="false">IF(OR(L295="",I295&lt;=0),"",IF(L295&lt;=Settings!$C$7,IF(Settings!$C$6&gt;=Settings!$C$7,"Unpaid past due at year end: review","Pay before year end to avoid disallowance"),""))</f>
        <v/>
      </c>
    </row>
    <row r="296" customFormat="false" ht="15" hidden="false" customHeight="false" outlineLevel="0" collapsed="false">
      <c r="A296" s="8"/>
      <c r="B296" s="8"/>
      <c r="C296" s="19"/>
      <c r="D296" s="8"/>
      <c r="E296" s="17"/>
      <c r="F296" s="17"/>
      <c r="G296" s="21"/>
      <c r="H296" s="21"/>
      <c r="I296" s="22" t="str">
        <f aca="false">IF(D296="","",G296-H296)</f>
        <v/>
      </c>
      <c r="J296" s="23" t="str">
        <f aca="false">IF(D296="","",Settings!$C$6-E296)</f>
        <v/>
      </c>
      <c r="K296" s="10" t="str">
        <f aca="false">IF(D296="","",IF(J296&lt;=30,"0-30 days",IF(J296&lt;=45,"31-45 days",IF(J296&lt;=60,"46-60 days",IF(J296&lt;=90,"61-90 days",IF(J296&lt;=180,"91-180 days","Over 180 days"))))))</f>
        <v/>
      </c>
      <c r="L296" s="24" t="str">
        <f aca="false">IF(OR(D296="",NOT(OR(B296="Micro",B296="Small"))),"",IF(F296="",E296,F296)+IF(C296="",Settings!$C$10,MIN(C296,Settings!$C$11)))</f>
        <v/>
      </c>
      <c r="M296" s="23" t="str">
        <f aca="false">IF(L296="","",MAX(0,Settings!$C$6-L296))</f>
        <v/>
      </c>
      <c r="N296" s="10" t="str">
        <f aca="false">IF(D296="","",IF(I296&lt;=0,"Paid",IF(NOT(OR(B296="Micro",B296="Small")),"Not covered by s.15",IF(M296&gt;0,"MSME overdue","MSME within due date"))))</f>
        <v/>
      </c>
      <c r="O296" s="22" t="str">
        <f aca="false">IF(N296&lt;&gt;"MSME overdue","",ROUND(I296*((1+Settings!$C$9*Settings!$C$8/12)^(M296/(365/12))-1),0))</f>
        <v/>
      </c>
      <c r="P296" s="10" t="str">
        <f aca="false">IF(OR(L296="",I296&lt;=0),"",IF(L296&lt;=Settings!$C$7,IF(Settings!$C$6&gt;=Settings!$C$7,"Unpaid past due at year end: review","Pay before year end to avoid disallowance"),""))</f>
        <v/>
      </c>
    </row>
    <row r="297" customFormat="false" ht="15" hidden="false" customHeight="false" outlineLevel="0" collapsed="false">
      <c r="A297" s="8"/>
      <c r="B297" s="8"/>
      <c r="C297" s="19"/>
      <c r="D297" s="8"/>
      <c r="E297" s="17"/>
      <c r="F297" s="17"/>
      <c r="G297" s="21"/>
      <c r="H297" s="21"/>
      <c r="I297" s="22" t="str">
        <f aca="false">IF(D297="","",G297-H297)</f>
        <v/>
      </c>
      <c r="J297" s="23" t="str">
        <f aca="false">IF(D297="","",Settings!$C$6-E297)</f>
        <v/>
      </c>
      <c r="K297" s="10" t="str">
        <f aca="false">IF(D297="","",IF(J297&lt;=30,"0-30 days",IF(J297&lt;=45,"31-45 days",IF(J297&lt;=60,"46-60 days",IF(J297&lt;=90,"61-90 days",IF(J297&lt;=180,"91-180 days","Over 180 days"))))))</f>
        <v/>
      </c>
      <c r="L297" s="24" t="str">
        <f aca="false">IF(OR(D297="",NOT(OR(B297="Micro",B297="Small"))),"",IF(F297="",E297,F297)+IF(C297="",Settings!$C$10,MIN(C297,Settings!$C$11)))</f>
        <v/>
      </c>
      <c r="M297" s="23" t="str">
        <f aca="false">IF(L297="","",MAX(0,Settings!$C$6-L297))</f>
        <v/>
      </c>
      <c r="N297" s="10" t="str">
        <f aca="false">IF(D297="","",IF(I297&lt;=0,"Paid",IF(NOT(OR(B297="Micro",B297="Small")),"Not covered by s.15",IF(M297&gt;0,"MSME overdue","MSME within due date"))))</f>
        <v/>
      </c>
      <c r="O297" s="22" t="str">
        <f aca="false">IF(N297&lt;&gt;"MSME overdue","",ROUND(I297*((1+Settings!$C$9*Settings!$C$8/12)^(M297/(365/12))-1),0))</f>
        <v/>
      </c>
      <c r="P297" s="10" t="str">
        <f aca="false">IF(OR(L297="",I297&lt;=0),"",IF(L297&lt;=Settings!$C$7,IF(Settings!$C$6&gt;=Settings!$C$7,"Unpaid past due at year end: review","Pay before year end to avoid disallowance"),""))</f>
        <v/>
      </c>
    </row>
    <row r="298" customFormat="false" ht="15" hidden="false" customHeight="false" outlineLevel="0" collapsed="false">
      <c r="A298" s="8"/>
      <c r="B298" s="8"/>
      <c r="C298" s="19"/>
      <c r="D298" s="8"/>
      <c r="E298" s="17"/>
      <c r="F298" s="17"/>
      <c r="G298" s="21"/>
      <c r="H298" s="21"/>
      <c r="I298" s="22" t="str">
        <f aca="false">IF(D298="","",G298-H298)</f>
        <v/>
      </c>
      <c r="J298" s="23" t="str">
        <f aca="false">IF(D298="","",Settings!$C$6-E298)</f>
        <v/>
      </c>
      <c r="K298" s="10" t="str">
        <f aca="false">IF(D298="","",IF(J298&lt;=30,"0-30 days",IF(J298&lt;=45,"31-45 days",IF(J298&lt;=60,"46-60 days",IF(J298&lt;=90,"61-90 days",IF(J298&lt;=180,"91-180 days","Over 180 days"))))))</f>
        <v/>
      </c>
      <c r="L298" s="24" t="str">
        <f aca="false">IF(OR(D298="",NOT(OR(B298="Micro",B298="Small"))),"",IF(F298="",E298,F298)+IF(C298="",Settings!$C$10,MIN(C298,Settings!$C$11)))</f>
        <v/>
      </c>
      <c r="M298" s="23" t="str">
        <f aca="false">IF(L298="","",MAX(0,Settings!$C$6-L298))</f>
        <v/>
      </c>
      <c r="N298" s="10" t="str">
        <f aca="false">IF(D298="","",IF(I298&lt;=0,"Paid",IF(NOT(OR(B298="Micro",B298="Small")),"Not covered by s.15",IF(M298&gt;0,"MSME overdue","MSME within due date"))))</f>
        <v/>
      </c>
      <c r="O298" s="22" t="str">
        <f aca="false">IF(N298&lt;&gt;"MSME overdue","",ROUND(I298*((1+Settings!$C$9*Settings!$C$8/12)^(M298/(365/12))-1),0))</f>
        <v/>
      </c>
      <c r="P298" s="10" t="str">
        <f aca="false">IF(OR(L298="",I298&lt;=0),"",IF(L298&lt;=Settings!$C$7,IF(Settings!$C$6&gt;=Settings!$C$7,"Unpaid past due at year end: review","Pay before year end to avoid disallowance"),""))</f>
        <v/>
      </c>
    </row>
    <row r="299" customFormat="false" ht="15" hidden="false" customHeight="false" outlineLevel="0" collapsed="false">
      <c r="A299" s="8"/>
      <c r="B299" s="8"/>
      <c r="C299" s="19"/>
      <c r="D299" s="8"/>
      <c r="E299" s="17"/>
      <c r="F299" s="17"/>
      <c r="G299" s="21"/>
      <c r="H299" s="21"/>
      <c r="I299" s="22" t="str">
        <f aca="false">IF(D299="","",G299-H299)</f>
        <v/>
      </c>
      <c r="J299" s="23" t="str">
        <f aca="false">IF(D299="","",Settings!$C$6-E299)</f>
        <v/>
      </c>
      <c r="K299" s="10" t="str">
        <f aca="false">IF(D299="","",IF(J299&lt;=30,"0-30 days",IF(J299&lt;=45,"31-45 days",IF(J299&lt;=60,"46-60 days",IF(J299&lt;=90,"61-90 days",IF(J299&lt;=180,"91-180 days","Over 180 days"))))))</f>
        <v/>
      </c>
      <c r="L299" s="24" t="str">
        <f aca="false">IF(OR(D299="",NOT(OR(B299="Micro",B299="Small"))),"",IF(F299="",E299,F299)+IF(C299="",Settings!$C$10,MIN(C299,Settings!$C$11)))</f>
        <v/>
      </c>
      <c r="M299" s="23" t="str">
        <f aca="false">IF(L299="","",MAX(0,Settings!$C$6-L299))</f>
        <v/>
      </c>
      <c r="N299" s="10" t="str">
        <f aca="false">IF(D299="","",IF(I299&lt;=0,"Paid",IF(NOT(OR(B299="Micro",B299="Small")),"Not covered by s.15",IF(M299&gt;0,"MSME overdue","MSME within due date"))))</f>
        <v/>
      </c>
      <c r="O299" s="22" t="str">
        <f aca="false">IF(N299&lt;&gt;"MSME overdue","",ROUND(I299*((1+Settings!$C$9*Settings!$C$8/12)^(M299/(365/12))-1),0))</f>
        <v/>
      </c>
      <c r="P299" s="10" t="str">
        <f aca="false">IF(OR(L299="",I299&lt;=0),"",IF(L299&lt;=Settings!$C$7,IF(Settings!$C$6&gt;=Settings!$C$7,"Unpaid past due at year end: review","Pay before year end to avoid disallowance"),""))</f>
        <v/>
      </c>
    </row>
    <row r="300" customFormat="false" ht="15" hidden="false" customHeight="false" outlineLevel="0" collapsed="false">
      <c r="A300" s="8"/>
      <c r="B300" s="8"/>
      <c r="C300" s="19"/>
      <c r="D300" s="8"/>
      <c r="E300" s="17"/>
      <c r="F300" s="17"/>
      <c r="G300" s="21"/>
      <c r="H300" s="21"/>
      <c r="I300" s="22" t="str">
        <f aca="false">IF(D300="","",G300-H300)</f>
        <v/>
      </c>
      <c r="J300" s="23" t="str">
        <f aca="false">IF(D300="","",Settings!$C$6-E300)</f>
        <v/>
      </c>
      <c r="K300" s="10" t="str">
        <f aca="false">IF(D300="","",IF(J300&lt;=30,"0-30 days",IF(J300&lt;=45,"31-45 days",IF(J300&lt;=60,"46-60 days",IF(J300&lt;=90,"61-90 days",IF(J300&lt;=180,"91-180 days","Over 180 days"))))))</f>
        <v/>
      </c>
      <c r="L300" s="24" t="str">
        <f aca="false">IF(OR(D300="",NOT(OR(B300="Micro",B300="Small"))),"",IF(F300="",E300,F300)+IF(C300="",Settings!$C$10,MIN(C300,Settings!$C$11)))</f>
        <v/>
      </c>
      <c r="M300" s="23" t="str">
        <f aca="false">IF(L300="","",MAX(0,Settings!$C$6-L300))</f>
        <v/>
      </c>
      <c r="N300" s="10" t="str">
        <f aca="false">IF(D300="","",IF(I300&lt;=0,"Paid",IF(NOT(OR(B300="Micro",B300="Small")),"Not covered by s.15",IF(M300&gt;0,"MSME overdue","MSME within due date"))))</f>
        <v/>
      </c>
      <c r="O300" s="22" t="str">
        <f aca="false">IF(N300&lt;&gt;"MSME overdue","",ROUND(I300*((1+Settings!$C$9*Settings!$C$8/12)^(M300/(365/12))-1),0))</f>
        <v/>
      </c>
      <c r="P300" s="10" t="str">
        <f aca="false">IF(OR(L300="",I300&lt;=0),"",IF(L300&lt;=Settings!$C$7,IF(Settings!$C$6&gt;=Settings!$C$7,"Unpaid past due at year end: review","Pay before year end to avoid disallowance"),""))</f>
        <v/>
      </c>
    </row>
    <row r="301" customFormat="false" ht="15" hidden="false" customHeight="false" outlineLevel="0" collapsed="false">
      <c r="A301" s="8"/>
      <c r="B301" s="8"/>
      <c r="C301" s="19"/>
      <c r="D301" s="8"/>
      <c r="E301" s="17"/>
      <c r="F301" s="17"/>
      <c r="G301" s="21"/>
      <c r="H301" s="21"/>
      <c r="I301" s="22" t="str">
        <f aca="false">IF(D301="","",G301-H301)</f>
        <v/>
      </c>
      <c r="J301" s="23" t="str">
        <f aca="false">IF(D301="","",Settings!$C$6-E301)</f>
        <v/>
      </c>
      <c r="K301" s="10" t="str">
        <f aca="false">IF(D301="","",IF(J301&lt;=30,"0-30 days",IF(J301&lt;=45,"31-45 days",IF(J301&lt;=60,"46-60 days",IF(J301&lt;=90,"61-90 days",IF(J301&lt;=180,"91-180 days","Over 180 days"))))))</f>
        <v/>
      </c>
      <c r="L301" s="24" t="str">
        <f aca="false">IF(OR(D301="",NOT(OR(B301="Micro",B301="Small"))),"",IF(F301="",E301,F301)+IF(C301="",Settings!$C$10,MIN(C301,Settings!$C$11)))</f>
        <v/>
      </c>
      <c r="M301" s="23" t="str">
        <f aca="false">IF(L301="","",MAX(0,Settings!$C$6-L301))</f>
        <v/>
      </c>
      <c r="N301" s="10" t="str">
        <f aca="false">IF(D301="","",IF(I301&lt;=0,"Paid",IF(NOT(OR(B301="Micro",B301="Small")),"Not covered by s.15",IF(M301&gt;0,"MSME overdue","MSME within due date"))))</f>
        <v/>
      </c>
      <c r="O301" s="22" t="str">
        <f aca="false">IF(N301&lt;&gt;"MSME overdue","",ROUND(I301*((1+Settings!$C$9*Settings!$C$8/12)^(M301/(365/12))-1),0))</f>
        <v/>
      </c>
      <c r="P301" s="10" t="str">
        <f aca="false">IF(OR(L301="",I301&lt;=0),"",IF(L301&lt;=Settings!$C$7,IF(Settings!$C$6&gt;=Settings!$C$7,"Unpaid past due at year end: review","Pay before year end to avoid disallowance"),""))</f>
        <v/>
      </c>
    </row>
    <row r="302" customFormat="false" ht="15" hidden="false" customHeight="false" outlineLevel="0" collapsed="false">
      <c r="A302" s="8"/>
      <c r="B302" s="8"/>
      <c r="C302" s="19"/>
      <c r="D302" s="8"/>
      <c r="E302" s="17"/>
      <c r="F302" s="17"/>
      <c r="G302" s="21"/>
      <c r="H302" s="21"/>
      <c r="I302" s="22" t="str">
        <f aca="false">IF(D302="","",G302-H302)</f>
        <v/>
      </c>
      <c r="J302" s="23" t="str">
        <f aca="false">IF(D302="","",Settings!$C$6-E302)</f>
        <v/>
      </c>
      <c r="K302" s="10" t="str">
        <f aca="false">IF(D302="","",IF(J302&lt;=30,"0-30 days",IF(J302&lt;=45,"31-45 days",IF(J302&lt;=60,"46-60 days",IF(J302&lt;=90,"61-90 days",IF(J302&lt;=180,"91-180 days","Over 180 days"))))))</f>
        <v/>
      </c>
      <c r="L302" s="24" t="str">
        <f aca="false">IF(OR(D302="",NOT(OR(B302="Micro",B302="Small"))),"",IF(F302="",E302,F302)+IF(C302="",Settings!$C$10,MIN(C302,Settings!$C$11)))</f>
        <v/>
      </c>
      <c r="M302" s="23" t="str">
        <f aca="false">IF(L302="","",MAX(0,Settings!$C$6-L302))</f>
        <v/>
      </c>
      <c r="N302" s="10" t="str">
        <f aca="false">IF(D302="","",IF(I302&lt;=0,"Paid",IF(NOT(OR(B302="Micro",B302="Small")),"Not covered by s.15",IF(M302&gt;0,"MSME overdue","MSME within due date"))))</f>
        <v/>
      </c>
      <c r="O302" s="22" t="str">
        <f aca="false">IF(N302&lt;&gt;"MSME overdue","",ROUND(I302*((1+Settings!$C$9*Settings!$C$8/12)^(M302/(365/12))-1),0))</f>
        <v/>
      </c>
      <c r="P302" s="10" t="str">
        <f aca="false">IF(OR(L302="",I302&lt;=0),"",IF(L302&lt;=Settings!$C$7,IF(Settings!$C$6&gt;=Settings!$C$7,"Unpaid past due at year end: review","Pay before year end to avoid disallowance"),""))</f>
        <v/>
      </c>
    </row>
    <row r="303" customFormat="false" ht="15" hidden="false" customHeight="false" outlineLevel="0" collapsed="false">
      <c r="A303" s="8"/>
      <c r="B303" s="8"/>
      <c r="C303" s="19"/>
      <c r="D303" s="8"/>
      <c r="E303" s="17"/>
      <c r="F303" s="17"/>
      <c r="G303" s="21"/>
      <c r="H303" s="21"/>
      <c r="I303" s="22" t="str">
        <f aca="false">IF(D303="","",G303-H303)</f>
        <v/>
      </c>
      <c r="J303" s="23" t="str">
        <f aca="false">IF(D303="","",Settings!$C$6-E303)</f>
        <v/>
      </c>
      <c r="K303" s="10" t="str">
        <f aca="false">IF(D303="","",IF(J303&lt;=30,"0-30 days",IF(J303&lt;=45,"31-45 days",IF(J303&lt;=60,"46-60 days",IF(J303&lt;=90,"61-90 days",IF(J303&lt;=180,"91-180 days","Over 180 days"))))))</f>
        <v/>
      </c>
      <c r="L303" s="24" t="str">
        <f aca="false">IF(OR(D303="",NOT(OR(B303="Micro",B303="Small"))),"",IF(F303="",E303,F303)+IF(C303="",Settings!$C$10,MIN(C303,Settings!$C$11)))</f>
        <v/>
      </c>
      <c r="M303" s="23" t="str">
        <f aca="false">IF(L303="","",MAX(0,Settings!$C$6-L303))</f>
        <v/>
      </c>
      <c r="N303" s="10" t="str">
        <f aca="false">IF(D303="","",IF(I303&lt;=0,"Paid",IF(NOT(OR(B303="Micro",B303="Small")),"Not covered by s.15",IF(M303&gt;0,"MSME overdue","MSME within due date"))))</f>
        <v/>
      </c>
      <c r="O303" s="22" t="str">
        <f aca="false">IF(N303&lt;&gt;"MSME overdue","",ROUND(I303*((1+Settings!$C$9*Settings!$C$8/12)^(M303/(365/12))-1),0))</f>
        <v/>
      </c>
      <c r="P303" s="10" t="str">
        <f aca="false">IF(OR(L303="",I303&lt;=0),"",IF(L303&lt;=Settings!$C$7,IF(Settings!$C$6&gt;=Settings!$C$7,"Unpaid past due at year end: review","Pay before year end to avoid disallowance"),""))</f>
        <v/>
      </c>
    </row>
    <row r="304" customFormat="false" ht="15" hidden="false" customHeight="false" outlineLevel="0" collapsed="false">
      <c r="A304" s="8"/>
      <c r="B304" s="8"/>
      <c r="C304" s="19"/>
      <c r="D304" s="8"/>
      <c r="E304" s="17"/>
      <c r="F304" s="17"/>
      <c r="G304" s="21"/>
      <c r="H304" s="21"/>
      <c r="I304" s="22" t="str">
        <f aca="false">IF(D304="","",G304-H304)</f>
        <v/>
      </c>
      <c r="J304" s="23" t="str">
        <f aca="false">IF(D304="","",Settings!$C$6-E304)</f>
        <v/>
      </c>
      <c r="K304" s="10" t="str">
        <f aca="false">IF(D304="","",IF(J304&lt;=30,"0-30 days",IF(J304&lt;=45,"31-45 days",IF(J304&lt;=60,"46-60 days",IF(J304&lt;=90,"61-90 days",IF(J304&lt;=180,"91-180 days","Over 180 days"))))))</f>
        <v/>
      </c>
      <c r="L304" s="24" t="str">
        <f aca="false">IF(OR(D304="",NOT(OR(B304="Micro",B304="Small"))),"",IF(F304="",E304,F304)+IF(C304="",Settings!$C$10,MIN(C304,Settings!$C$11)))</f>
        <v/>
      </c>
      <c r="M304" s="23" t="str">
        <f aca="false">IF(L304="","",MAX(0,Settings!$C$6-L304))</f>
        <v/>
      </c>
      <c r="N304" s="10" t="str">
        <f aca="false">IF(D304="","",IF(I304&lt;=0,"Paid",IF(NOT(OR(B304="Micro",B304="Small")),"Not covered by s.15",IF(M304&gt;0,"MSME overdue","MSME within due date"))))</f>
        <v/>
      </c>
      <c r="O304" s="22" t="str">
        <f aca="false">IF(N304&lt;&gt;"MSME overdue","",ROUND(I304*((1+Settings!$C$9*Settings!$C$8/12)^(M304/(365/12))-1),0))</f>
        <v/>
      </c>
      <c r="P304" s="10" t="str">
        <f aca="false">IF(OR(L304="",I304&lt;=0),"",IF(L304&lt;=Settings!$C$7,IF(Settings!$C$6&gt;=Settings!$C$7,"Unpaid past due at year end: review","Pay before year end to avoid disallowance"),""))</f>
        <v/>
      </c>
    </row>
    <row r="305" customFormat="false" ht="15" hidden="false" customHeight="false" outlineLevel="0" collapsed="false">
      <c r="A305" s="8"/>
      <c r="B305" s="8"/>
      <c r="C305" s="19"/>
      <c r="D305" s="8"/>
      <c r="E305" s="17"/>
      <c r="F305" s="17"/>
      <c r="G305" s="21"/>
      <c r="H305" s="21"/>
      <c r="I305" s="22" t="str">
        <f aca="false">IF(D305="","",G305-H305)</f>
        <v/>
      </c>
      <c r="J305" s="23" t="str">
        <f aca="false">IF(D305="","",Settings!$C$6-E305)</f>
        <v/>
      </c>
      <c r="K305" s="10" t="str">
        <f aca="false">IF(D305="","",IF(J305&lt;=30,"0-30 days",IF(J305&lt;=45,"31-45 days",IF(J305&lt;=60,"46-60 days",IF(J305&lt;=90,"61-90 days",IF(J305&lt;=180,"91-180 days","Over 180 days"))))))</f>
        <v/>
      </c>
      <c r="L305" s="24" t="str">
        <f aca="false">IF(OR(D305="",NOT(OR(B305="Micro",B305="Small"))),"",IF(F305="",E305,F305)+IF(C305="",Settings!$C$10,MIN(C305,Settings!$C$11)))</f>
        <v/>
      </c>
      <c r="M305" s="23" t="str">
        <f aca="false">IF(L305="","",MAX(0,Settings!$C$6-L305))</f>
        <v/>
      </c>
      <c r="N305" s="10" t="str">
        <f aca="false">IF(D305="","",IF(I305&lt;=0,"Paid",IF(NOT(OR(B305="Micro",B305="Small")),"Not covered by s.15",IF(M305&gt;0,"MSME overdue","MSME within due date"))))</f>
        <v/>
      </c>
      <c r="O305" s="22" t="str">
        <f aca="false">IF(N305&lt;&gt;"MSME overdue","",ROUND(I305*((1+Settings!$C$9*Settings!$C$8/12)^(M305/(365/12))-1),0))</f>
        <v/>
      </c>
      <c r="P305" s="10" t="str">
        <f aca="false">IF(OR(L305="",I305&lt;=0),"",IF(L305&lt;=Settings!$C$7,IF(Settings!$C$6&gt;=Settings!$C$7,"Unpaid past due at year end: review","Pay before year end to avoid disallowance"),""))</f>
        <v/>
      </c>
    </row>
    <row r="306" customFormat="false" ht="15" hidden="false" customHeight="false" outlineLevel="0" collapsed="false">
      <c r="A306" s="8"/>
      <c r="B306" s="8"/>
      <c r="C306" s="19"/>
      <c r="D306" s="8"/>
      <c r="E306" s="17"/>
      <c r="F306" s="17"/>
      <c r="G306" s="21"/>
      <c r="H306" s="21"/>
      <c r="I306" s="22" t="str">
        <f aca="false">IF(D306="","",G306-H306)</f>
        <v/>
      </c>
      <c r="J306" s="23" t="str">
        <f aca="false">IF(D306="","",Settings!$C$6-E306)</f>
        <v/>
      </c>
      <c r="K306" s="10" t="str">
        <f aca="false">IF(D306="","",IF(J306&lt;=30,"0-30 days",IF(J306&lt;=45,"31-45 days",IF(J306&lt;=60,"46-60 days",IF(J306&lt;=90,"61-90 days",IF(J306&lt;=180,"91-180 days","Over 180 days"))))))</f>
        <v/>
      </c>
      <c r="L306" s="24" t="str">
        <f aca="false">IF(OR(D306="",NOT(OR(B306="Micro",B306="Small"))),"",IF(F306="",E306,F306)+IF(C306="",Settings!$C$10,MIN(C306,Settings!$C$11)))</f>
        <v/>
      </c>
      <c r="M306" s="23" t="str">
        <f aca="false">IF(L306="","",MAX(0,Settings!$C$6-L306))</f>
        <v/>
      </c>
      <c r="N306" s="10" t="str">
        <f aca="false">IF(D306="","",IF(I306&lt;=0,"Paid",IF(NOT(OR(B306="Micro",B306="Small")),"Not covered by s.15",IF(M306&gt;0,"MSME overdue","MSME within due date"))))</f>
        <v/>
      </c>
      <c r="O306" s="22" t="str">
        <f aca="false">IF(N306&lt;&gt;"MSME overdue","",ROUND(I306*((1+Settings!$C$9*Settings!$C$8/12)^(M306/(365/12))-1),0))</f>
        <v/>
      </c>
      <c r="P306" s="10" t="str">
        <f aca="false">IF(OR(L306="",I306&lt;=0),"",IF(L306&lt;=Settings!$C$7,IF(Settings!$C$6&gt;=Settings!$C$7,"Unpaid past due at year end: review","Pay before year end to avoid disallowance"),""))</f>
        <v/>
      </c>
    </row>
    <row r="307" customFormat="false" ht="15" hidden="false" customHeight="false" outlineLevel="0" collapsed="false">
      <c r="A307" s="8"/>
      <c r="B307" s="8"/>
      <c r="C307" s="19"/>
      <c r="D307" s="8"/>
      <c r="E307" s="17"/>
      <c r="F307" s="17"/>
      <c r="G307" s="21"/>
      <c r="H307" s="21"/>
      <c r="I307" s="22" t="str">
        <f aca="false">IF(D307="","",G307-H307)</f>
        <v/>
      </c>
      <c r="J307" s="23" t="str">
        <f aca="false">IF(D307="","",Settings!$C$6-E307)</f>
        <v/>
      </c>
      <c r="K307" s="10" t="str">
        <f aca="false">IF(D307="","",IF(J307&lt;=30,"0-30 days",IF(J307&lt;=45,"31-45 days",IF(J307&lt;=60,"46-60 days",IF(J307&lt;=90,"61-90 days",IF(J307&lt;=180,"91-180 days","Over 180 days"))))))</f>
        <v/>
      </c>
      <c r="L307" s="24" t="str">
        <f aca="false">IF(OR(D307="",NOT(OR(B307="Micro",B307="Small"))),"",IF(F307="",E307,F307)+IF(C307="",Settings!$C$10,MIN(C307,Settings!$C$11)))</f>
        <v/>
      </c>
      <c r="M307" s="23" t="str">
        <f aca="false">IF(L307="","",MAX(0,Settings!$C$6-L307))</f>
        <v/>
      </c>
      <c r="N307" s="10" t="str">
        <f aca="false">IF(D307="","",IF(I307&lt;=0,"Paid",IF(NOT(OR(B307="Micro",B307="Small")),"Not covered by s.15",IF(M307&gt;0,"MSME overdue","MSME within due date"))))</f>
        <v/>
      </c>
      <c r="O307" s="22" t="str">
        <f aca="false">IF(N307&lt;&gt;"MSME overdue","",ROUND(I307*((1+Settings!$C$9*Settings!$C$8/12)^(M307/(365/12))-1),0))</f>
        <v/>
      </c>
      <c r="P307" s="10" t="str">
        <f aca="false">IF(OR(L307="",I307&lt;=0),"",IF(L307&lt;=Settings!$C$7,IF(Settings!$C$6&gt;=Settings!$C$7,"Unpaid past due at year end: review","Pay before year end to avoid disallowance"),""))</f>
        <v/>
      </c>
    </row>
    <row r="308" customFormat="false" ht="15" hidden="false" customHeight="false" outlineLevel="0" collapsed="false">
      <c r="A308" s="8"/>
      <c r="B308" s="8"/>
      <c r="C308" s="19"/>
      <c r="D308" s="8"/>
      <c r="E308" s="17"/>
      <c r="F308" s="17"/>
      <c r="G308" s="21"/>
      <c r="H308" s="21"/>
      <c r="I308" s="22" t="str">
        <f aca="false">IF(D308="","",G308-H308)</f>
        <v/>
      </c>
      <c r="J308" s="23" t="str">
        <f aca="false">IF(D308="","",Settings!$C$6-E308)</f>
        <v/>
      </c>
      <c r="K308" s="10" t="str">
        <f aca="false">IF(D308="","",IF(J308&lt;=30,"0-30 days",IF(J308&lt;=45,"31-45 days",IF(J308&lt;=60,"46-60 days",IF(J308&lt;=90,"61-90 days",IF(J308&lt;=180,"91-180 days","Over 180 days"))))))</f>
        <v/>
      </c>
      <c r="L308" s="24" t="str">
        <f aca="false">IF(OR(D308="",NOT(OR(B308="Micro",B308="Small"))),"",IF(F308="",E308,F308)+IF(C308="",Settings!$C$10,MIN(C308,Settings!$C$11)))</f>
        <v/>
      </c>
      <c r="M308" s="23" t="str">
        <f aca="false">IF(L308="","",MAX(0,Settings!$C$6-L308))</f>
        <v/>
      </c>
      <c r="N308" s="10" t="str">
        <f aca="false">IF(D308="","",IF(I308&lt;=0,"Paid",IF(NOT(OR(B308="Micro",B308="Small")),"Not covered by s.15",IF(M308&gt;0,"MSME overdue","MSME within due date"))))</f>
        <v/>
      </c>
      <c r="O308" s="22" t="str">
        <f aca="false">IF(N308&lt;&gt;"MSME overdue","",ROUND(I308*((1+Settings!$C$9*Settings!$C$8/12)^(M308/(365/12))-1),0))</f>
        <v/>
      </c>
      <c r="P308" s="10" t="str">
        <f aca="false">IF(OR(L308="",I308&lt;=0),"",IF(L308&lt;=Settings!$C$7,IF(Settings!$C$6&gt;=Settings!$C$7,"Unpaid past due at year end: review","Pay before year end to avoid disallowance"),""))</f>
        <v/>
      </c>
    </row>
    <row r="309" customFormat="false" ht="15" hidden="false" customHeight="false" outlineLevel="0" collapsed="false">
      <c r="A309" s="8"/>
      <c r="B309" s="8"/>
      <c r="C309" s="19"/>
      <c r="D309" s="8"/>
      <c r="E309" s="17"/>
      <c r="F309" s="17"/>
      <c r="G309" s="21"/>
      <c r="H309" s="21"/>
      <c r="I309" s="22" t="str">
        <f aca="false">IF(D309="","",G309-H309)</f>
        <v/>
      </c>
      <c r="J309" s="23" t="str">
        <f aca="false">IF(D309="","",Settings!$C$6-E309)</f>
        <v/>
      </c>
      <c r="K309" s="10" t="str">
        <f aca="false">IF(D309="","",IF(J309&lt;=30,"0-30 days",IF(J309&lt;=45,"31-45 days",IF(J309&lt;=60,"46-60 days",IF(J309&lt;=90,"61-90 days",IF(J309&lt;=180,"91-180 days","Over 180 days"))))))</f>
        <v/>
      </c>
      <c r="L309" s="24" t="str">
        <f aca="false">IF(OR(D309="",NOT(OR(B309="Micro",B309="Small"))),"",IF(F309="",E309,F309)+IF(C309="",Settings!$C$10,MIN(C309,Settings!$C$11)))</f>
        <v/>
      </c>
      <c r="M309" s="23" t="str">
        <f aca="false">IF(L309="","",MAX(0,Settings!$C$6-L309))</f>
        <v/>
      </c>
      <c r="N309" s="10" t="str">
        <f aca="false">IF(D309="","",IF(I309&lt;=0,"Paid",IF(NOT(OR(B309="Micro",B309="Small")),"Not covered by s.15",IF(M309&gt;0,"MSME overdue","MSME within due date"))))</f>
        <v/>
      </c>
      <c r="O309" s="22" t="str">
        <f aca="false">IF(N309&lt;&gt;"MSME overdue","",ROUND(I309*((1+Settings!$C$9*Settings!$C$8/12)^(M309/(365/12))-1),0))</f>
        <v/>
      </c>
      <c r="P309" s="10" t="str">
        <f aca="false">IF(OR(L309="",I309&lt;=0),"",IF(L309&lt;=Settings!$C$7,IF(Settings!$C$6&gt;=Settings!$C$7,"Unpaid past due at year end: review","Pay before year end to avoid disallowance"),""))</f>
        <v/>
      </c>
    </row>
    <row r="310" customFormat="false" ht="15" hidden="false" customHeight="false" outlineLevel="0" collapsed="false">
      <c r="A310" s="8"/>
      <c r="B310" s="8"/>
      <c r="C310" s="19"/>
      <c r="D310" s="8"/>
      <c r="E310" s="17"/>
      <c r="F310" s="17"/>
      <c r="G310" s="21"/>
      <c r="H310" s="21"/>
      <c r="I310" s="22" t="str">
        <f aca="false">IF(D310="","",G310-H310)</f>
        <v/>
      </c>
      <c r="J310" s="23" t="str">
        <f aca="false">IF(D310="","",Settings!$C$6-E310)</f>
        <v/>
      </c>
      <c r="K310" s="10" t="str">
        <f aca="false">IF(D310="","",IF(J310&lt;=30,"0-30 days",IF(J310&lt;=45,"31-45 days",IF(J310&lt;=60,"46-60 days",IF(J310&lt;=90,"61-90 days",IF(J310&lt;=180,"91-180 days","Over 180 days"))))))</f>
        <v/>
      </c>
      <c r="L310" s="24" t="str">
        <f aca="false">IF(OR(D310="",NOT(OR(B310="Micro",B310="Small"))),"",IF(F310="",E310,F310)+IF(C310="",Settings!$C$10,MIN(C310,Settings!$C$11)))</f>
        <v/>
      </c>
      <c r="M310" s="23" t="str">
        <f aca="false">IF(L310="","",MAX(0,Settings!$C$6-L310))</f>
        <v/>
      </c>
      <c r="N310" s="10" t="str">
        <f aca="false">IF(D310="","",IF(I310&lt;=0,"Paid",IF(NOT(OR(B310="Micro",B310="Small")),"Not covered by s.15",IF(M310&gt;0,"MSME overdue","MSME within due date"))))</f>
        <v/>
      </c>
      <c r="O310" s="22" t="str">
        <f aca="false">IF(N310&lt;&gt;"MSME overdue","",ROUND(I310*((1+Settings!$C$9*Settings!$C$8/12)^(M310/(365/12))-1),0))</f>
        <v/>
      </c>
      <c r="P310" s="10" t="str">
        <f aca="false">IF(OR(L310="",I310&lt;=0),"",IF(L310&lt;=Settings!$C$7,IF(Settings!$C$6&gt;=Settings!$C$7,"Unpaid past due at year end: review","Pay before year end to avoid disallowance"),""))</f>
        <v/>
      </c>
    </row>
    <row r="311" customFormat="false" ht="15" hidden="false" customHeight="false" outlineLevel="0" collapsed="false">
      <c r="A311" s="8"/>
      <c r="B311" s="8"/>
      <c r="C311" s="19"/>
      <c r="D311" s="8"/>
      <c r="E311" s="17"/>
      <c r="F311" s="17"/>
      <c r="G311" s="21"/>
      <c r="H311" s="21"/>
      <c r="I311" s="22" t="str">
        <f aca="false">IF(D311="","",G311-H311)</f>
        <v/>
      </c>
      <c r="J311" s="23" t="str">
        <f aca="false">IF(D311="","",Settings!$C$6-E311)</f>
        <v/>
      </c>
      <c r="K311" s="10" t="str">
        <f aca="false">IF(D311="","",IF(J311&lt;=30,"0-30 days",IF(J311&lt;=45,"31-45 days",IF(J311&lt;=60,"46-60 days",IF(J311&lt;=90,"61-90 days",IF(J311&lt;=180,"91-180 days","Over 180 days"))))))</f>
        <v/>
      </c>
      <c r="L311" s="24" t="str">
        <f aca="false">IF(OR(D311="",NOT(OR(B311="Micro",B311="Small"))),"",IF(F311="",E311,F311)+IF(C311="",Settings!$C$10,MIN(C311,Settings!$C$11)))</f>
        <v/>
      </c>
      <c r="M311" s="23" t="str">
        <f aca="false">IF(L311="","",MAX(0,Settings!$C$6-L311))</f>
        <v/>
      </c>
      <c r="N311" s="10" t="str">
        <f aca="false">IF(D311="","",IF(I311&lt;=0,"Paid",IF(NOT(OR(B311="Micro",B311="Small")),"Not covered by s.15",IF(M311&gt;0,"MSME overdue","MSME within due date"))))</f>
        <v/>
      </c>
      <c r="O311" s="22" t="str">
        <f aca="false">IF(N311&lt;&gt;"MSME overdue","",ROUND(I311*((1+Settings!$C$9*Settings!$C$8/12)^(M311/(365/12))-1),0))</f>
        <v/>
      </c>
      <c r="P311" s="10" t="str">
        <f aca="false">IF(OR(L311="",I311&lt;=0),"",IF(L311&lt;=Settings!$C$7,IF(Settings!$C$6&gt;=Settings!$C$7,"Unpaid past due at year end: review","Pay before year end to avoid disallowance"),""))</f>
        <v/>
      </c>
    </row>
    <row r="312" customFormat="false" ht="15" hidden="false" customHeight="false" outlineLevel="0" collapsed="false">
      <c r="A312" s="8"/>
      <c r="B312" s="8"/>
      <c r="C312" s="19"/>
      <c r="D312" s="8"/>
      <c r="E312" s="17"/>
      <c r="F312" s="17"/>
      <c r="G312" s="21"/>
      <c r="H312" s="21"/>
      <c r="I312" s="22" t="str">
        <f aca="false">IF(D312="","",G312-H312)</f>
        <v/>
      </c>
      <c r="J312" s="23" t="str">
        <f aca="false">IF(D312="","",Settings!$C$6-E312)</f>
        <v/>
      </c>
      <c r="K312" s="10" t="str">
        <f aca="false">IF(D312="","",IF(J312&lt;=30,"0-30 days",IF(J312&lt;=45,"31-45 days",IF(J312&lt;=60,"46-60 days",IF(J312&lt;=90,"61-90 days",IF(J312&lt;=180,"91-180 days","Over 180 days"))))))</f>
        <v/>
      </c>
      <c r="L312" s="24" t="str">
        <f aca="false">IF(OR(D312="",NOT(OR(B312="Micro",B312="Small"))),"",IF(F312="",E312,F312)+IF(C312="",Settings!$C$10,MIN(C312,Settings!$C$11)))</f>
        <v/>
      </c>
      <c r="M312" s="23" t="str">
        <f aca="false">IF(L312="","",MAX(0,Settings!$C$6-L312))</f>
        <v/>
      </c>
      <c r="N312" s="10" t="str">
        <f aca="false">IF(D312="","",IF(I312&lt;=0,"Paid",IF(NOT(OR(B312="Micro",B312="Small")),"Not covered by s.15",IF(M312&gt;0,"MSME overdue","MSME within due date"))))</f>
        <v/>
      </c>
      <c r="O312" s="22" t="str">
        <f aca="false">IF(N312&lt;&gt;"MSME overdue","",ROUND(I312*((1+Settings!$C$9*Settings!$C$8/12)^(M312/(365/12))-1),0))</f>
        <v/>
      </c>
      <c r="P312" s="10" t="str">
        <f aca="false">IF(OR(L312="",I312&lt;=0),"",IF(L312&lt;=Settings!$C$7,IF(Settings!$C$6&gt;=Settings!$C$7,"Unpaid past due at year end: review","Pay before year end to avoid disallowance"),""))</f>
        <v/>
      </c>
    </row>
    <row r="313" customFormat="false" ht="15" hidden="false" customHeight="false" outlineLevel="0" collapsed="false">
      <c r="A313" s="8"/>
      <c r="B313" s="8"/>
      <c r="C313" s="19"/>
      <c r="D313" s="8"/>
      <c r="E313" s="17"/>
      <c r="F313" s="17"/>
      <c r="G313" s="21"/>
      <c r="H313" s="21"/>
      <c r="I313" s="22" t="str">
        <f aca="false">IF(D313="","",G313-H313)</f>
        <v/>
      </c>
      <c r="J313" s="23" t="str">
        <f aca="false">IF(D313="","",Settings!$C$6-E313)</f>
        <v/>
      </c>
      <c r="K313" s="10" t="str">
        <f aca="false">IF(D313="","",IF(J313&lt;=30,"0-30 days",IF(J313&lt;=45,"31-45 days",IF(J313&lt;=60,"46-60 days",IF(J313&lt;=90,"61-90 days",IF(J313&lt;=180,"91-180 days","Over 180 days"))))))</f>
        <v/>
      </c>
      <c r="L313" s="24" t="str">
        <f aca="false">IF(OR(D313="",NOT(OR(B313="Micro",B313="Small"))),"",IF(F313="",E313,F313)+IF(C313="",Settings!$C$10,MIN(C313,Settings!$C$11)))</f>
        <v/>
      </c>
      <c r="M313" s="23" t="str">
        <f aca="false">IF(L313="","",MAX(0,Settings!$C$6-L313))</f>
        <v/>
      </c>
      <c r="N313" s="10" t="str">
        <f aca="false">IF(D313="","",IF(I313&lt;=0,"Paid",IF(NOT(OR(B313="Micro",B313="Small")),"Not covered by s.15",IF(M313&gt;0,"MSME overdue","MSME within due date"))))</f>
        <v/>
      </c>
      <c r="O313" s="22" t="str">
        <f aca="false">IF(N313&lt;&gt;"MSME overdue","",ROUND(I313*((1+Settings!$C$9*Settings!$C$8/12)^(M313/(365/12))-1),0))</f>
        <v/>
      </c>
      <c r="P313" s="10" t="str">
        <f aca="false">IF(OR(L313="",I313&lt;=0),"",IF(L313&lt;=Settings!$C$7,IF(Settings!$C$6&gt;=Settings!$C$7,"Unpaid past due at year end: review","Pay before year end to avoid disallowance"),""))</f>
        <v/>
      </c>
    </row>
    <row r="314" customFormat="false" ht="15" hidden="false" customHeight="false" outlineLevel="0" collapsed="false">
      <c r="A314" s="8"/>
      <c r="B314" s="8"/>
      <c r="C314" s="19"/>
      <c r="D314" s="8"/>
      <c r="E314" s="17"/>
      <c r="F314" s="17"/>
      <c r="G314" s="21"/>
      <c r="H314" s="21"/>
      <c r="I314" s="22" t="str">
        <f aca="false">IF(D314="","",G314-H314)</f>
        <v/>
      </c>
      <c r="J314" s="23" t="str">
        <f aca="false">IF(D314="","",Settings!$C$6-E314)</f>
        <v/>
      </c>
      <c r="K314" s="10" t="str">
        <f aca="false">IF(D314="","",IF(J314&lt;=30,"0-30 days",IF(J314&lt;=45,"31-45 days",IF(J314&lt;=60,"46-60 days",IF(J314&lt;=90,"61-90 days",IF(J314&lt;=180,"91-180 days","Over 180 days"))))))</f>
        <v/>
      </c>
      <c r="L314" s="24" t="str">
        <f aca="false">IF(OR(D314="",NOT(OR(B314="Micro",B314="Small"))),"",IF(F314="",E314,F314)+IF(C314="",Settings!$C$10,MIN(C314,Settings!$C$11)))</f>
        <v/>
      </c>
      <c r="M314" s="23" t="str">
        <f aca="false">IF(L314="","",MAX(0,Settings!$C$6-L314))</f>
        <v/>
      </c>
      <c r="N314" s="10" t="str">
        <f aca="false">IF(D314="","",IF(I314&lt;=0,"Paid",IF(NOT(OR(B314="Micro",B314="Small")),"Not covered by s.15",IF(M314&gt;0,"MSME overdue","MSME within due date"))))</f>
        <v/>
      </c>
      <c r="O314" s="22" t="str">
        <f aca="false">IF(N314&lt;&gt;"MSME overdue","",ROUND(I314*((1+Settings!$C$9*Settings!$C$8/12)^(M314/(365/12))-1),0))</f>
        <v/>
      </c>
      <c r="P314" s="10" t="str">
        <f aca="false">IF(OR(L314="",I314&lt;=0),"",IF(L314&lt;=Settings!$C$7,IF(Settings!$C$6&gt;=Settings!$C$7,"Unpaid past due at year end: review","Pay before year end to avoid disallowance"),""))</f>
        <v/>
      </c>
    </row>
    <row r="315" customFormat="false" ht="15" hidden="false" customHeight="false" outlineLevel="0" collapsed="false">
      <c r="A315" s="8"/>
      <c r="B315" s="8"/>
      <c r="C315" s="19"/>
      <c r="D315" s="8"/>
      <c r="E315" s="17"/>
      <c r="F315" s="17"/>
      <c r="G315" s="21"/>
      <c r="H315" s="21"/>
      <c r="I315" s="22" t="str">
        <f aca="false">IF(D315="","",G315-H315)</f>
        <v/>
      </c>
      <c r="J315" s="23" t="str">
        <f aca="false">IF(D315="","",Settings!$C$6-E315)</f>
        <v/>
      </c>
      <c r="K315" s="10" t="str">
        <f aca="false">IF(D315="","",IF(J315&lt;=30,"0-30 days",IF(J315&lt;=45,"31-45 days",IF(J315&lt;=60,"46-60 days",IF(J315&lt;=90,"61-90 days",IF(J315&lt;=180,"91-180 days","Over 180 days"))))))</f>
        <v/>
      </c>
      <c r="L315" s="24" t="str">
        <f aca="false">IF(OR(D315="",NOT(OR(B315="Micro",B315="Small"))),"",IF(F315="",E315,F315)+IF(C315="",Settings!$C$10,MIN(C315,Settings!$C$11)))</f>
        <v/>
      </c>
      <c r="M315" s="23" t="str">
        <f aca="false">IF(L315="","",MAX(0,Settings!$C$6-L315))</f>
        <v/>
      </c>
      <c r="N315" s="10" t="str">
        <f aca="false">IF(D315="","",IF(I315&lt;=0,"Paid",IF(NOT(OR(B315="Micro",B315="Small")),"Not covered by s.15",IF(M315&gt;0,"MSME overdue","MSME within due date"))))</f>
        <v/>
      </c>
      <c r="O315" s="22" t="str">
        <f aca="false">IF(N315&lt;&gt;"MSME overdue","",ROUND(I315*((1+Settings!$C$9*Settings!$C$8/12)^(M315/(365/12))-1),0))</f>
        <v/>
      </c>
      <c r="P315" s="10" t="str">
        <f aca="false">IF(OR(L315="",I315&lt;=0),"",IF(L315&lt;=Settings!$C$7,IF(Settings!$C$6&gt;=Settings!$C$7,"Unpaid past due at year end: review","Pay before year end to avoid disallowance"),""))</f>
        <v/>
      </c>
    </row>
    <row r="316" customFormat="false" ht="15" hidden="false" customHeight="false" outlineLevel="0" collapsed="false">
      <c r="A316" s="8"/>
      <c r="B316" s="8"/>
      <c r="C316" s="19"/>
      <c r="D316" s="8"/>
      <c r="E316" s="17"/>
      <c r="F316" s="17"/>
      <c r="G316" s="21"/>
      <c r="H316" s="21"/>
      <c r="I316" s="22" t="str">
        <f aca="false">IF(D316="","",G316-H316)</f>
        <v/>
      </c>
      <c r="J316" s="23" t="str">
        <f aca="false">IF(D316="","",Settings!$C$6-E316)</f>
        <v/>
      </c>
      <c r="K316" s="10" t="str">
        <f aca="false">IF(D316="","",IF(J316&lt;=30,"0-30 days",IF(J316&lt;=45,"31-45 days",IF(J316&lt;=60,"46-60 days",IF(J316&lt;=90,"61-90 days",IF(J316&lt;=180,"91-180 days","Over 180 days"))))))</f>
        <v/>
      </c>
      <c r="L316" s="24" t="str">
        <f aca="false">IF(OR(D316="",NOT(OR(B316="Micro",B316="Small"))),"",IF(F316="",E316,F316)+IF(C316="",Settings!$C$10,MIN(C316,Settings!$C$11)))</f>
        <v/>
      </c>
      <c r="M316" s="23" t="str">
        <f aca="false">IF(L316="","",MAX(0,Settings!$C$6-L316))</f>
        <v/>
      </c>
      <c r="N316" s="10" t="str">
        <f aca="false">IF(D316="","",IF(I316&lt;=0,"Paid",IF(NOT(OR(B316="Micro",B316="Small")),"Not covered by s.15",IF(M316&gt;0,"MSME overdue","MSME within due date"))))</f>
        <v/>
      </c>
      <c r="O316" s="22" t="str">
        <f aca="false">IF(N316&lt;&gt;"MSME overdue","",ROUND(I316*((1+Settings!$C$9*Settings!$C$8/12)^(M316/(365/12))-1),0))</f>
        <v/>
      </c>
      <c r="P316" s="10" t="str">
        <f aca="false">IF(OR(L316="",I316&lt;=0),"",IF(L316&lt;=Settings!$C$7,IF(Settings!$C$6&gt;=Settings!$C$7,"Unpaid past due at year end: review","Pay before year end to avoid disallowance"),""))</f>
        <v/>
      </c>
    </row>
    <row r="317" customFormat="false" ht="15" hidden="false" customHeight="false" outlineLevel="0" collapsed="false">
      <c r="A317" s="8"/>
      <c r="B317" s="8"/>
      <c r="C317" s="19"/>
      <c r="D317" s="8"/>
      <c r="E317" s="17"/>
      <c r="F317" s="17"/>
      <c r="G317" s="21"/>
      <c r="H317" s="21"/>
      <c r="I317" s="22" t="str">
        <f aca="false">IF(D317="","",G317-H317)</f>
        <v/>
      </c>
      <c r="J317" s="23" t="str">
        <f aca="false">IF(D317="","",Settings!$C$6-E317)</f>
        <v/>
      </c>
      <c r="K317" s="10" t="str">
        <f aca="false">IF(D317="","",IF(J317&lt;=30,"0-30 days",IF(J317&lt;=45,"31-45 days",IF(J317&lt;=60,"46-60 days",IF(J317&lt;=90,"61-90 days",IF(J317&lt;=180,"91-180 days","Over 180 days"))))))</f>
        <v/>
      </c>
      <c r="L317" s="24" t="str">
        <f aca="false">IF(OR(D317="",NOT(OR(B317="Micro",B317="Small"))),"",IF(F317="",E317,F317)+IF(C317="",Settings!$C$10,MIN(C317,Settings!$C$11)))</f>
        <v/>
      </c>
      <c r="M317" s="23" t="str">
        <f aca="false">IF(L317="","",MAX(0,Settings!$C$6-L317))</f>
        <v/>
      </c>
      <c r="N317" s="10" t="str">
        <f aca="false">IF(D317="","",IF(I317&lt;=0,"Paid",IF(NOT(OR(B317="Micro",B317="Small")),"Not covered by s.15",IF(M317&gt;0,"MSME overdue","MSME within due date"))))</f>
        <v/>
      </c>
      <c r="O317" s="22" t="str">
        <f aca="false">IF(N317&lt;&gt;"MSME overdue","",ROUND(I317*((1+Settings!$C$9*Settings!$C$8/12)^(M317/(365/12))-1),0))</f>
        <v/>
      </c>
      <c r="P317" s="10" t="str">
        <f aca="false">IF(OR(L317="",I317&lt;=0),"",IF(L317&lt;=Settings!$C$7,IF(Settings!$C$6&gt;=Settings!$C$7,"Unpaid past due at year end: review","Pay before year end to avoid disallowance"),""))</f>
        <v/>
      </c>
    </row>
    <row r="318" customFormat="false" ht="15" hidden="false" customHeight="false" outlineLevel="0" collapsed="false">
      <c r="A318" s="8"/>
      <c r="B318" s="8"/>
      <c r="C318" s="19"/>
      <c r="D318" s="8"/>
      <c r="E318" s="17"/>
      <c r="F318" s="17"/>
      <c r="G318" s="21"/>
      <c r="H318" s="21"/>
      <c r="I318" s="22" t="str">
        <f aca="false">IF(D318="","",G318-H318)</f>
        <v/>
      </c>
      <c r="J318" s="23" t="str">
        <f aca="false">IF(D318="","",Settings!$C$6-E318)</f>
        <v/>
      </c>
      <c r="K318" s="10" t="str">
        <f aca="false">IF(D318="","",IF(J318&lt;=30,"0-30 days",IF(J318&lt;=45,"31-45 days",IF(J318&lt;=60,"46-60 days",IF(J318&lt;=90,"61-90 days",IF(J318&lt;=180,"91-180 days","Over 180 days"))))))</f>
        <v/>
      </c>
      <c r="L318" s="24" t="str">
        <f aca="false">IF(OR(D318="",NOT(OR(B318="Micro",B318="Small"))),"",IF(F318="",E318,F318)+IF(C318="",Settings!$C$10,MIN(C318,Settings!$C$11)))</f>
        <v/>
      </c>
      <c r="M318" s="23" t="str">
        <f aca="false">IF(L318="","",MAX(0,Settings!$C$6-L318))</f>
        <v/>
      </c>
      <c r="N318" s="10" t="str">
        <f aca="false">IF(D318="","",IF(I318&lt;=0,"Paid",IF(NOT(OR(B318="Micro",B318="Small")),"Not covered by s.15",IF(M318&gt;0,"MSME overdue","MSME within due date"))))</f>
        <v/>
      </c>
      <c r="O318" s="22" t="str">
        <f aca="false">IF(N318&lt;&gt;"MSME overdue","",ROUND(I318*((1+Settings!$C$9*Settings!$C$8/12)^(M318/(365/12))-1),0))</f>
        <v/>
      </c>
      <c r="P318" s="10" t="str">
        <f aca="false">IF(OR(L318="",I318&lt;=0),"",IF(L318&lt;=Settings!$C$7,IF(Settings!$C$6&gt;=Settings!$C$7,"Unpaid past due at year end: review","Pay before year end to avoid disallowance"),""))</f>
        <v/>
      </c>
    </row>
    <row r="319" customFormat="false" ht="15" hidden="false" customHeight="false" outlineLevel="0" collapsed="false">
      <c r="A319" s="8"/>
      <c r="B319" s="8"/>
      <c r="C319" s="19"/>
      <c r="D319" s="8"/>
      <c r="E319" s="17"/>
      <c r="F319" s="17"/>
      <c r="G319" s="21"/>
      <c r="H319" s="21"/>
      <c r="I319" s="22" t="str">
        <f aca="false">IF(D319="","",G319-H319)</f>
        <v/>
      </c>
      <c r="J319" s="23" t="str">
        <f aca="false">IF(D319="","",Settings!$C$6-E319)</f>
        <v/>
      </c>
      <c r="K319" s="10" t="str">
        <f aca="false">IF(D319="","",IF(J319&lt;=30,"0-30 days",IF(J319&lt;=45,"31-45 days",IF(J319&lt;=60,"46-60 days",IF(J319&lt;=90,"61-90 days",IF(J319&lt;=180,"91-180 days","Over 180 days"))))))</f>
        <v/>
      </c>
      <c r="L319" s="24" t="str">
        <f aca="false">IF(OR(D319="",NOT(OR(B319="Micro",B319="Small"))),"",IF(F319="",E319,F319)+IF(C319="",Settings!$C$10,MIN(C319,Settings!$C$11)))</f>
        <v/>
      </c>
      <c r="M319" s="23" t="str">
        <f aca="false">IF(L319="","",MAX(0,Settings!$C$6-L319))</f>
        <v/>
      </c>
      <c r="N319" s="10" t="str">
        <f aca="false">IF(D319="","",IF(I319&lt;=0,"Paid",IF(NOT(OR(B319="Micro",B319="Small")),"Not covered by s.15",IF(M319&gt;0,"MSME overdue","MSME within due date"))))</f>
        <v/>
      </c>
      <c r="O319" s="22" t="str">
        <f aca="false">IF(N319&lt;&gt;"MSME overdue","",ROUND(I319*((1+Settings!$C$9*Settings!$C$8/12)^(M319/(365/12))-1),0))</f>
        <v/>
      </c>
      <c r="P319" s="10" t="str">
        <f aca="false">IF(OR(L319="",I319&lt;=0),"",IF(L319&lt;=Settings!$C$7,IF(Settings!$C$6&gt;=Settings!$C$7,"Unpaid past due at year end: review","Pay before year end to avoid disallowance"),""))</f>
        <v/>
      </c>
    </row>
    <row r="320" customFormat="false" ht="15" hidden="false" customHeight="false" outlineLevel="0" collapsed="false">
      <c r="A320" s="8"/>
      <c r="B320" s="8"/>
      <c r="C320" s="19"/>
      <c r="D320" s="8"/>
      <c r="E320" s="17"/>
      <c r="F320" s="17"/>
      <c r="G320" s="21"/>
      <c r="H320" s="21"/>
      <c r="I320" s="22" t="str">
        <f aca="false">IF(D320="","",G320-H320)</f>
        <v/>
      </c>
      <c r="J320" s="23" t="str">
        <f aca="false">IF(D320="","",Settings!$C$6-E320)</f>
        <v/>
      </c>
      <c r="K320" s="10" t="str">
        <f aca="false">IF(D320="","",IF(J320&lt;=30,"0-30 days",IF(J320&lt;=45,"31-45 days",IF(J320&lt;=60,"46-60 days",IF(J320&lt;=90,"61-90 days",IF(J320&lt;=180,"91-180 days","Over 180 days"))))))</f>
        <v/>
      </c>
      <c r="L320" s="24" t="str">
        <f aca="false">IF(OR(D320="",NOT(OR(B320="Micro",B320="Small"))),"",IF(F320="",E320,F320)+IF(C320="",Settings!$C$10,MIN(C320,Settings!$C$11)))</f>
        <v/>
      </c>
      <c r="M320" s="23" t="str">
        <f aca="false">IF(L320="","",MAX(0,Settings!$C$6-L320))</f>
        <v/>
      </c>
      <c r="N320" s="10" t="str">
        <f aca="false">IF(D320="","",IF(I320&lt;=0,"Paid",IF(NOT(OR(B320="Micro",B320="Small")),"Not covered by s.15",IF(M320&gt;0,"MSME overdue","MSME within due date"))))</f>
        <v/>
      </c>
      <c r="O320" s="22" t="str">
        <f aca="false">IF(N320&lt;&gt;"MSME overdue","",ROUND(I320*((1+Settings!$C$9*Settings!$C$8/12)^(M320/(365/12))-1),0))</f>
        <v/>
      </c>
      <c r="P320" s="10" t="str">
        <f aca="false">IF(OR(L320="",I320&lt;=0),"",IF(L320&lt;=Settings!$C$7,IF(Settings!$C$6&gt;=Settings!$C$7,"Unpaid past due at year end: review","Pay before year end to avoid disallowance"),""))</f>
        <v/>
      </c>
    </row>
    <row r="321" customFormat="false" ht="15" hidden="false" customHeight="false" outlineLevel="0" collapsed="false">
      <c r="A321" s="8"/>
      <c r="B321" s="8"/>
      <c r="C321" s="19"/>
      <c r="D321" s="8"/>
      <c r="E321" s="17"/>
      <c r="F321" s="17"/>
      <c r="G321" s="21"/>
      <c r="H321" s="21"/>
      <c r="I321" s="22" t="str">
        <f aca="false">IF(D321="","",G321-H321)</f>
        <v/>
      </c>
      <c r="J321" s="23" t="str">
        <f aca="false">IF(D321="","",Settings!$C$6-E321)</f>
        <v/>
      </c>
      <c r="K321" s="10" t="str">
        <f aca="false">IF(D321="","",IF(J321&lt;=30,"0-30 days",IF(J321&lt;=45,"31-45 days",IF(J321&lt;=60,"46-60 days",IF(J321&lt;=90,"61-90 days",IF(J321&lt;=180,"91-180 days","Over 180 days"))))))</f>
        <v/>
      </c>
      <c r="L321" s="24" t="str">
        <f aca="false">IF(OR(D321="",NOT(OR(B321="Micro",B321="Small"))),"",IF(F321="",E321,F321)+IF(C321="",Settings!$C$10,MIN(C321,Settings!$C$11)))</f>
        <v/>
      </c>
      <c r="M321" s="23" t="str">
        <f aca="false">IF(L321="","",MAX(0,Settings!$C$6-L321))</f>
        <v/>
      </c>
      <c r="N321" s="10" t="str">
        <f aca="false">IF(D321="","",IF(I321&lt;=0,"Paid",IF(NOT(OR(B321="Micro",B321="Small")),"Not covered by s.15",IF(M321&gt;0,"MSME overdue","MSME within due date"))))</f>
        <v/>
      </c>
      <c r="O321" s="22" t="str">
        <f aca="false">IF(N321&lt;&gt;"MSME overdue","",ROUND(I321*((1+Settings!$C$9*Settings!$C$8/12)^(M321/(365/12))-1),0))</f>
        <v/>
      </c>
      <c r="P321" s="10" t="str">
        <f aca="false">IF(OR(L321="",I321&lt;=0),"",IF(L321&lt;=Settings!$C$7,IF(Settings!$C$6&gt;=Settings!$C$7,"Unpaid past due at year end: review","Pay before year end to avoid disallowance"),""))</f>
        <v/>
      </c>
    </row>
    <row r="322" customFormat="false" ht="15" hidden="false" customHeight="false" outlineLevel="0" collapsed="false">
      <c r="A322" s="8"/>
      <c r="B322" s="8"/>
      <c r="C322" s="19"/>
      <c r="D322" s="8"/>
      <c r="E322" s="17"/>
      <c r="F322" s="17"/>
      <c r="G322" s="21"/>
      <c r="H322" s="21"/>
      <c r="I322" s="22" t="str">
        <f aca="false">IF(D322="","",G322-H322)</f>
        <v/>
      </c>
      <c r="J322" s="23" t="str">
        <f aca="false">IF(D322="","",Settings!$C$6-E322)</f>
        <v/>
      </c>
      <c r="K322" s="10" t="str">
        <f aca="false">IF(D322="","",IF(J322&lt;=30,"0-30 days",IF(J322&lt;=45,"31-45 days",IF(J322&lt;=60,"46-60 days",IF(J322&lt;=90,"61-90 days",IF(J322&lt;=180,"91-180 days","Over 180 days"))))))</f>
        <v/>
      </c>
      <c r="L322" s="24" t="str">
        <f aca="false">IF(OR(D322="",NOT(OR(B322="Micro",B322="Small"))),"",IF(F322="",E322,F322)+IF(C322="",Settings!$C$10,MIN(C322,Settings!$C$11)))</f>
        <v/>
      </c>
      <c r="M322" s="23" t="str">
        <f aca="false">IF(L322="","",MAX(0,Settings!$C$6-L322))</f>
        <v/>
      </c>
      <c r="N322" s="10" t="str">
        <f aca="false">IF(D322="","",IF(I322&lt;=0,"Paid",IF(NOT(OR(B322="Micro",B322="Small")),"Not covered by s.15",IF(M322&gt;0,"MSME overdue","MSME within due date"))))</f>
        <v/>
      </c>
      <c r="O322" s="22" t="str">
        <f aca="false">IF(N322&lt;&gt;"MSME overdue","",ROUND(I322*((1+Settings!$C$9*Settings!$C$8/12)^(M322/(365/12))-1),0))</f>
        <v/>
      </c>
      <c r="P322" s="10" t="str">
        <f aca="false">IF(OR(L322="",I322&lt;=0),"",IF(L322&lt;=Settings!$C$7,IF(Settings!$C$6&gt;=Settings!$C$7,"Unpaid past due at year end: review","Pay before year end to avoid disallowance"),""))</f>
        <v/>
      </c>
    </row>
    <row r="323" customFormat="false" ht="15" hidden="false" customHeight="false" outlineLevel="0" collapsed="false">
      <c r="A323" s="8"/>
      <c r="B323" s="8"/>
      <c r="C323" s="19"/>
      <c r="D323" s="8"/>
      <c r="E323" s="17"/>
      <c r="F323" s="17"/>
      <c r="G323" s="21"/>
      <c r="H323" s="21"/>
      <c r="I323" s="22" t="str">
        <f aca="false">IF(D323="","",G323-H323)</f>
        <v/>
      </c>
      <c r="J323" s="23" t="str">
        <f aca="false">IF(D323="","",Settings!$C$6-E323)</f>
        <v/>
      </c>
      <c r="K323" s="10" t="str">
        <f aca="false">IF(D323="","",IF(J323&lt;=30,"0-30 days",IF(J323&lt;=45,"31-45 days",IF(J323&lt;=60,"46-60 days",IF(J323&lt;=90,"61-90 days",IF(J323&lt;=180,"91-180 days","Over 180 days"))))))</f>
        <v/>
      </c>
      <c r="L323" s="24" t="str">
        <f aca="false">IF(OR(D323="",NOT(OR(B323="Micro",B323="Small"))),"",IF(F323="",E323,F323)+IF(C323="",Settings!$C$10,MIN(C323,Settings!$C$11)))</f>
        <v/>
      </c>
      <c r="M323" s="23" t="str">
        <f aca="false">IF(L323="","",MAX(0,Settings!$C$6-L323))</f>
        <v/>
      </c>
      <c r="N323" s="10" t="str">
        <f aca="false">IF(D323="","",IF(I323&lt;=0,"Paid",IF(NOT(OR(B323="Micro",B323="Small")),"Not covered by s.15",IF(M323&gt;0,"MSME overdue","MSME within due date"))))</f>
        <v/>
      </c>
      <c r="O323" s="22" t="str">
        <f aca="false">IF(N323&lt;&gt;"MSME overdue","",ROUND(I323*((1+Settings!$C$9*Settings!$C$8/12)^(M323/(365/12))-1),0))</f>
        <v/>
      </c>
      <c r="P323" s="10" t="str">
        <f aca="false">IF(OR(L323="",I323&lt;=0),"",IF(L323&lt;=Settings!$C$7,IF(Settings!$C$6&gt;=Settings!$C$7,"Unpaid past due at year end: review","Pay before year end to avoid disallowance"),""))</f>
        <v/>
      </c>
    </row>
    <row r="324" customFormat="false" ht="15" hidden="false" customHeight="false" outlineLevel="0" collapsed="false">
      <c r="A324" s="8"/>
      <c r="B324" s="8"/>
      <c r="C324" s="19"/>
      <c r="D324" s="8"/>
      <c r="E324" s="17"/>
      <c r="F324" s="17"/>
      <c r="G324" s="21"/>
      <c r="H324" s="21"/>
      <c r="I324" s="22" t="str">
        <f aca="false">IF(D324="","",G324-H324)</f>
        <v/>
      </c>
      <c r="J324" s="23" t="str">
        <f aca="false">IF(D324="","",Settings!$C$6-E324)</f>
        <v/>
      </c>
      <c r="K324" s="10" t="str">
        <f aca="false">IF(D324="","",IF(J324&lt;=30,"0-30 days",IF(J324&lt;=45,"31-45 days",IF(J324&lt;=60,"46-60 days",IF(J324&lt;=90,"61-90 days",IF(J324&lt;=180,"91-180 days","Over 180 days"))))))</f>
        <v/>
      </c>
      <c r="L324" s="24" t="str">
        <f aca="false">IF(OR(D324="",NOT(OR(B324="Micro",B324="Small"))),"",IF(F324="",E324,F324)+IF(C324="",Settings!$C$10,MIN(C324,Settings!$C$11)))</f>
        <v/>
      </c>
      <c r="M324" s="23" t="str">
        <f aca="false">IF(L324="","",MAX(0,Settings!$C$6-L324))</f>
        <v/>
      </c>
      <c r="N324" s="10" t="str">
        <f aca="false">IF(D324="","",IF(I324&lt;=0,"Paid",IF(NOT(OR(B324="Micro",B324="Small")),"Not covered by s.15",IF(M324&gt;0,"MSME overdue","MSME within due date"))))</f>
        <v/>
      </c>
      <c r="O324" s="22" t="str">
        <f aca="false">IF(N324&lt;&gt;"MSME overdue","",ROUND(I324*((1+Settings!$C$9*Settings!$C$8/12)^(M324/(365/12))-1),0))</f>
        <v/>
      </c>
      <c r="P324" s="10" t="str">
        <f aca="false">IF(OR(L324="",I324&lt;=0),"",IF(L324&lt;=Settings!$C$7,IF(Settings!$C$6&gt;=Settings!$C$7,"Unpaid past due at year end: review","Pay before year end to avoid disallowance"),""))</f>
        <v/>
      </c>
    </row>
    <row r="325" customFormat="false" ht="15" hidden="false" customHeight="false" outlineLevel="0" collapsed="false">
      <c r="A325" s="8"/>
      <c r="B325" s="8"/>
      <c r="C325" s="19"/>
      <c r="D325" s="8"/>
      <c r="E325" s="17"/>
      <c r="F325" s="17"/>
      <c r="G325" s="21"/>
      <c r="H325" s="21"/>
      <c r="I325" s="22" t="str">
        <f aca="false">IF(D325="","",G325-H325)</f>
        <v/>
      </c>
      <c r="J325" s="23" t="str">
        <f aca="false">IF(D325="","",Settings!$C$6-E325)</f>
        <v/>
      </c>
      <c r="K325" s="10" t="str">
        <f aca="false">IF(D325="","",IF(J325&lt;=30,"0-30 days",IF(J325&lt;=45,"31-45 days",IF(J325&lt;=60,"46-60 days",IF(J325&lt;=90,"61-90 days",IF(J325&lt;=180,"91-180 days","Over 180 days"))))))</f>
        <v/>
      </c>
      <c r="L325" s="24" t="str">
        <f aca="false">IF(OR(D325="",NOT(OR(B325="Micro",B325="Small"))),"",IF(F325="",E325,F325)+IF(C325="",Settings!$C$10,MIN(C325,Settings!$C$11)))</f>
        <v/>
      </c>
      <c r="M325" s="23" t="str">
        <f aca="false">IF(L325="","",MAX(0,Settings!$C$6-L325))</f>
        <v/>
      </c>
      <c r="N325" s="10" t="str">
        <f aca="false">IF(D325="","",IF(I325&lt;=0,"Paid",IF(NOT(OR(B325="Micro",B325="Small")),"Not covered by s.15",IF(M325&gt;0,"MSME overdue","MSME within due date"))))</f>
        <v/>
      </c>
      <c r="O325" s="22" t="str">
        <f aca="false">IF(N325&lt;&gt;"MSME overdue","",ROUND(I325*((1+Settings!$C$9*Settings!$C$8/12)^(M325/(365/12))-1),0))</f>
        <v/>
      </c>
      <c r="P325" s="10" t="str">
        <f aca="false">IF(OR(L325="",I325&lt;=0),"",IF(L325&lt;=Settings!$C$7,IF(Settings!$C$6&gt;=Settings!$C$7,"Unpaid past due at year end: review","Pay before year end to avoid disallowance"),""))</f>
        <v/>
      </c>
    </row>
    <row r="326" customFormat="false" ht="15" hidden="false" customHeight="false" outlineLevel="0" collapsed="false">
      <c r="A326" s="8"/>
      <c r="B326" s="8"/>
      <c r="C326" s="19"/>
      <c r="D326" s="8"/>
      <c r="E326" s="17"/>
      <c r="F326" s="17"/>
      <c r="G326" s="21"/>
      <c r="H326" s="21"/>
      <c r="I326" s="22" t="str">
        <f aca="false">IF(D326="","",G326-H326)</f>
        <v/>
      </c>
      <c r="J326" s="23" t="str">
        <f aca="false">IF(D326="","",Settings!$C$6-E326)</f>
        <v/>
      </c>
      <c r="K326" s="10" t="str">
        <f aca="false">IF(D326="","",IF(J326&lt;=30,"0-30 days",IF(J326&lt;=45,"31-45 days",IF(J326&lt;=60,"46-60 days",IF(J326&lt;=90,"61-90 days",IF(J326&lt;=180,"91-180 days","Over 180 days"))))))</f>
        <v/>
      </c>
      <c r="L326" s="24" t="str">
        <f aca="false">IF(OR(D326="",NOT(OR(B326="Micro",B326="Small"))),"",IF(F326="",E326,F326)+IF(C326="",Settings!$C$10,MIN(C326,Settings!$C$11)))</f>
        <v/>
      </c>
      <c r="M326" s="23" t="str">
        <f aca="false">IF(L326="","",MAX(0,Settings!$C$6-L326))</f>
        <v/>
      </c>
      <c r="N326" s="10" t="str">
        <f aca="false">IF(D326="","",IF(I326&lt;=0,"Paid",IF(NOT(OR(B326="Micro",B326="Small")),"Not covered by s.15",IF(M326&gt;0,"MSME overdue","MSME within due date"))))</f>
        <v/>
      </c>
      <c r="O326" s="22" t="str">
        <f aca="false">IF(N326&lt;&gt;"MSME overdue","",ROUND(I326*((1+Settings!$C$9*Settings!$C$8/12)^(M326/(365/12))-1),0))</f>
        <v/>
      </c>
      <c r="P326" s="10" t="str">
        <f aca="false">IF(OR(L326="",I326&lt;=0),"",IF(L326&lt;=Settings!$C$7,IF(Settings!$C$6&gt;=Settings!$C$7,"Unpaid past due at year end: review","Pay before year end to avoid disallowance"),""))</f>
        <v/>
      </c>
    </row>
    <row r="327" customFormat="false" ht="15" hidden="false" customHeight="false" outlineLevel="0" collapsed="false">
      <c r="A327" s="8"/>
      <c r="B327" s="8"/>
      <c r="C327" s="19"/>
      <c r="D327" s="8"/>
      <c r="E327" s="17"/>
      <c r="F327" s="17"/>
      <c r="G327" s="21"/>
      <c r="H327" s="21"/>
      <c r="I327" s="22" t="str">
        <f aca="false">IF(D327="","",G327-H327)</f>
        <v/>
      </c>
      <c r="J327" s="23" t="str">
        <f aca="false">IF(D327="","",Settings!$C$6-E327)</f>
        <v/>
      </c>
      <c r="K327" s="10" t="str">
        <f aca="false">IF(D327="","",IF(J327&lt;=30,"0-30 days",IF(J327&lt;=45,"31-45 days",IF(J327&lt;=60,"46-60 days",IF(J327&lt;=90,"61-90 days",IF(J327&lt;=180,"91-180 days","Over 180 days"))))))</f>
        <v/>
      </c>
      <c r="L327" s="24" t="str">
        <f aca="false">IF(OR(D327="",NOT(OR(B327="Micro",B327="Small"))),"",IF(F327="",E327,F327)+IF(C327="",Settings!$C$10,MIN(C327,Settings!$C$11)))</f>
        <v/>
      </c>
      <c r="M327" s="23" t="str">
        <f aca="false">IF(L327="","",MAX(0,Settings!$C$6-L327))</f>
        <v/>
      </c>
      <c r="N327" s="10" t="str">
        <f aca="false">IF(D327="","",IF(I327&lt;=0,"Paid",IF(NOT(OR(B327="Micro",B327="Small")),"Not covered by s.15",IF(M327&gt;0,"MSME overdue","MSME within due date"))))</f>
        <v/>
      </c>
      <c r="O327" s="22" t="str">
        <f aca="false">IF(N327&lt;&gt;"MSME overdue","",ROUND(I327*((1+Settings!$C$9*Settings!$C$8/12)^(M327/(365/12))-1),0))</f>
        <v/>
      </c>
      <c r="P327" s="10" t="str">
        <f aca="false">IF(OR(L327="",I327&lt;=0),"",IF(L327&lt;=Settings!$C$7,IF(Settings!$C$6&gt;=Settings!$C$7,"Unpaid past due at year end: review","Pay before year end to avoid disallowance"),""))</f>
        <v/>
      </c>
    </row>
    <row r="328" customFormat="false" ht="15" hidden="false" customHeight="false" outlineLevel="0" collapsed="false">
      <c r="A328" s="8"/>
      <c r="B328" s="8"/>
      <c r="C328" s="19"/>
      <c r="D328" s="8"/>
      <c r="E328" s="17"/>
      <c r="F328" s="17"/>
      <c r="G328" s="21"/>
      <c r="H328" s="21"/>
      <c r="I328" s="22" t="str">
        <f aca="false">IF(D328="","",G328-H328)</f>
        <v/>
      </c>
      <c r="J328" s="23" t="str">
        <f aca="false">IF(D328="","",Settings!$C$6-E328)</f>
        <v/>
      </c>
      <c r="K328" s="10" t="str">
        <f aca="false">IF(D328="","",IF(J328&lt;=30,"0-30 days",IF(J328&lt;=45,"31-45 days",IF(J328&lt;=60,"46-60 days",IF(J328&lt;=90,"61-90 days",IF(J328&lt;=180,"91-180 days","Over 180 days"))))))</f>
        <v/>
      </c>
      <c r="L328" s="24" t="str">
        <f aca="false">IF(OR(D328="",NOT(OR(B328="Micro",B328="Small"))),"",IF(F328="",E328,F328)+IF(C328="",Settings!$C$10,MIN(C328,Settings!$C$11)))</f>
        <v/>
      </c>
      <c r="M328" s="23" t="str">
        <f aca="false">IF(L328="","",MAX(0,Settings!$C$6-L328))</f>
        <v/>
      </c>
      <c r="N328" s="10" t="str">
        <f aca="false">IF(D328="","",IF(I328&lt;=0,"Paid",IF(NOT(OR(B328="Micro",B328="Small")),"Not covered by s.15",IF(M328&gt;0,"MSME overdue","MSME within due date"))))</f>
        <v/>
      </c>
      <c r="O328" s="22" t="str">
        <f aca="false">IF(N328&lt;&gt;"MSME overdue","",ROUND(I328*((1+Settings!$C$9*Settings!$C$8/12)^(M328/(365/12))-1),0))</f>
        <v/>
      </c>
      <c r="P328" s="10" t="str">
        <f aca="false">IF(OR(L328="",I328&lt;=0),"",IF(L328&lt;=Settings!$C$7,IF(Settings!$C$6&gt;=Settings!$C$7,"Unpaid past due at year end: review","Pay before year end to avoid disallowance"),""))</f>
        <v/>
      </c>
    </row>
    <row r="329" customFormat="false" ht="15" hidden="false" customHeight="false" outlineLevel="0" collapsed="false">
      <c r="A329" s="8"/>
      <c r="B329" s="8"/>
      <c r="C329" s="19"/>
      <c r="D329" s="8"/>
      <c r="E329" s="17"/>
      <c r="F329" s="17"/>
      <c r="G329" s="21"/>
      <c r="H329" s="21"/>
      <c r="I329" s="22" t="str">
        <f aca="false">IF(D329="","",G329-H329)</f>
        <v/>
      </c>
      <c r="J329" s="23" t="str">
        <f aca="false">IF(D329="","",Settings!$C$6-E329)</f>
        <v/>
      </c>
      <c r="K329" s="10" t="str">
        <f aca="false">IF(D329="","",IF(J329&lt;=30,"0-30 days",IF(J329&lt;=45,"31-45 days",IF(J329&lt;=60,"46-60 days",IF(J329&lt;=90,"61-90 days",IF(J329&lt;=180,"91-180 days","Over 180 days"))))))</f>
        <v/>
      </c>
      <c r="L329" s="24" t="str">
        <f aca="false">IF(OR(D329="",NOT(OR(B329="Micro",B329="Small"))),"",IF(F329="",E329,F329)+IF(C329="",Settings!$C$10,MIN(C329,Settings!$C$11)))</f>
        <v/>
      </c>
      <c r="M329" s="23" t="str">
        <f aca="false">IF(L329="","",MAX(0,Settings!$C$6-L329))</f>
        <v/>
      </c>
      <c r="N329" s="10" t="str">
        <f aca="false">IF(D329="","",IF(I329&lt;=0,"Paid",IF(NOT(OR(B329="Micro",B329="Small")),"Not covered by s.15",IF(M329&gt;0,"MSME overdue","MSME within due date"))))</f>
        <v/>
      </c>
      <c r="O329" s="22" t="str">
        <f aca="false">IF(N329&lt;&gt;"MSME overdue","",ROUND(I329*((1+Settings!$C$9*Settings!$C$8/12)^(M329/(365/12))-1),0))</f>
        <v/>
      </c>
      <c r="P329" s="10" t="str">
        <f aca="false">IF(OR(L329="",I329&lt;=0),"",IF(L329&lt;=Settings!$C$7,IF(Settings!$C$6&gt;=Settings!$C$7,"Unpaid past due at year end: review","Pay before year end to avoid disallowance"),""))</f>
        <v/>
      </c>
    </row>
    <row r="330" customFormat="false" ht="15" hidden="false" customHeight="false" outlineLevel="0" collapsed="false">
      <c r="A330" s="8"/>
      <c r="B330" s="8"/>
      <c r="C330" s="19"/>
      <c r="D330" s="8"/>
      <c r="E330" s="17"/>
      <c r="F330" s="17"/>
      <c r="G330" s="21"/>
      <c r="H330" s="21"/>
      <c r="I330" s="22" t="str">
        <f aca="false">IF(D330="","",G330-H330)</f>
        <v/>
      </c>
      <c r="J330" s="23" t="str">
        <f aca="false">IF(D330="","",Settings!$C$6-E330)</f>
        <v/>
      </c>
      <c r="K330" s="10" t="str">
        <f aca="false">IF(D330="","",IF(J330&lt;=30,"0-30 days",IF(J330&lt;=45,"31-45 days",IF(J330&lt;=60,"46-60 days",IF(J330&lt;=90,"61-90 days",IF(J330&lt;=180,"91-180 days","Over 180 days"))))))</f>
        <v/>
      </c>
      <c r="L330" s="24" t="str">
        <f aca="false">IF(OR(D330="",NOT(OR(B330="Micro",B330="Small"))),"",IF(F330="",E330,F330)+IF(C330="",Settings!$C$10,MIN(C330,Settings!$C$11)))</f>
        <v/>
      </c>
      <c r="M330" s="23" t="str">
        <f aca="false">IF(L330="","",MAX(0,Settings!$C$6-L330))</f>
        <v/>
      </c>
      <c r="N330" s="10" t="str">
        <f aca="false">IF(D330="","",IF(I330&lt;=0,"Paid",IF(NOT(OR(B330="Micro",B330="Small")),"Not covered by s.15",IF(M330&gt;0,"MSME overdue","MSME within due date"))))</f>
        <v/>
      </c>
      <c r="O330" s="22" t="str">
        <f aca="false">IF(N330&lt;&gt;"MSME overdue","",ROUND(I330*((1+Settings!$C$9*Settings!$C$8/12)^(M330/(365/12))-1),0))</f>
        <v/>
      </c>
      <c r="P330" s="10" t="str">
        <f aca="false">IF(OR(L330="",I330&lt;=0),"",IF(L330&lt;=Settings!$C$7,IF(Settings!$C$6&gt;=Settings!$C$7,"Unpaid past due at year end: review","Pay before year end to avoid disallowance"),""))</f>
        <v/>
      </c>
    </row>
    <row r="331" customFormat="false" ht="15" hidden="false" customHeight="false" outlineLevel="0" collapsed="false">
      <c r="A331" s="8"/>
      <c r="B331" s="8"/>
      <c r="C331" s="19"/>
      <c r="D331" s="8"/>
      <c r="E331" s="17"/>
      <c r="F331" s="17"/>
      <c r="G331" s="21"/>
      <c r="H331" s="21"/>
      <c r="I331" s="22" t="str">
        <f aca="false">IF(D331="","",G331-H331)</f>
        <v/>
      </c>
      <c r="J331" s="23" t="str">
        <f aca="false">IF(D331="","",Settings!$C$6-E331)</f>
        <v/>
      </c>
      <c r="K331" s="10" t="str">
        <f aca="false">IF(D331="","",IF(J331&lt;=30,"0-30 days",IF(J331&lt;=45,"31-45 days",IF(J331&lt;=60,"46-60 days",IF(J331&lt;=90,"61-90 days",IF(J331&lt;=180,"91-180 days","Over 180 days"))))))</f>
        <v/>
      </c>
      <c r="L331" s="24" t="str">
        <f aca="false">IF(OR(D331="",NOT(OR(B331="Micro",B331="Small"))),"",IF(F331="",E331,F331)+IF(C331="",Settings!$C$10,MIN(C331,Settings!$C$11)))</f>
        <v/>
      </c>
      <c r="M331" s="23" t="str">
        <f aca="false">IF(L331="","",MAX(0,Settings!$C$6-L331))</f>
        <v/>
      </c>
      <c r="N331" s="10" t="str">
        <f aca="false">IF(D331="","",IF(I331&lt;=0,"Paid",IF(NOT(OR(B331="Micro",B331="Small")),"Not covered by s.15",IF(M331&gt;0,"MSME overdue","MSME within due date"))))</f>
        <v/>
      </c>
      <c r="O331" s="22" t="str">
        <f aca="false">IF(N331&lt;&gt;"MSME overdue","",ROUND(I331*((1+Settings!$C$9*Settings!$C$8/12)^(M331/(365/12))-1),0))</f>
        <v/>
      </c>
      <c r="P331" s="10" t="str">
        <f aca="false">IF(OR(L331="",I331&lt;=0),"",IF(L331&lt;=Settings!$C$7,IF(Settings!$C$6&gt;=Settings!$C$7,"Unpaid past due at year end: review","Pay before year end to avoid disallowance"),""))</f>
        <v/>
      </c>
    </row>
    <row r="332" customFormat="false" ht="15" hidden="false" customHeight="false" outlineLevel="0" collapsed="false">
      <c r="A332" s="8"/>
      <c r="B332" s="8"/>
      <c r="C332" s="19"/>
      <c r="D332" s="8"/>
      <c r="E332" s="17"/>
      <c r="F332" s="17"/>
      <c r="G332" s="21"/>
      <c r="H332" s="21"/>
      <c r="I332" s="22" t="str">
        <f aca="false">IF(D332="","",G332-H332)</f>
        <v/>
      </c>
      <c r="J332" s="23" t="str">
        <f aca="false">IF(D332="","",Settings!$C$6-E332)</f>
        <v/>
      </c>
      <c r="K332" s="10" t="str">
        <f aca="false">IF(D332="","",IF(J332&lt;=30,"0-30 days",IF(J332&lt;=45,"31-45 days",IF(J332&lt;=60,"46-60 days",IF(J332&lt;=90,"61-90 days",IF(J332&lt;=180,"91-180 days","Over 180 days"))))))</f>
        <v/>
      </c>
      <c r="L332" s="24" t="str">
        <f aca="false">IF(OR(D332="",NOT(OR(B332="Micro",B332="Small"))),"",IF(F332="",E332,F332)+IF(C332="",Settings!$C$10,MIN(C332,Settings!$C$11)))</f>
        <v/>
      </c>
      <c r="M332" s="23" t="str">
        <f aca="false">IF(L332="","",MAX(0,Settings!$C$6-L332))</f>
        <v/>
      </c>
      <c r="N332" s="10" t="str">
        <f aca="false">IF(D332="","",IF(I332&lt;=0,"Paid",IF(NOT(OR(B332="Micro",B332="Small")),"Not covered by s.15",IF(M332&gt;0,"MSME overdue","MSME within due date"))))</f>
        <v/>
      </c>
      <c r="O332" s="22" t="str">
        <f aca="false">IF(N332&lt;&gt;"MSME overdue","",ROUND(I332*((1+Settings!$C$9*Settings!$C$8/12)^(M332/(365/12))-1),0))</f>
        <v/>
      </c>
      <c r="P332" s="10" t="str">
        <f aca="false">IF(OR(L332="",I332&lt;=0),"",IF(L332&lt;=Settings!$C$7,IF(Settings!$C$6&gt;=Settings!$C$7,"Unpaid past due at year end: review","Pay before year end to avoid disallowance"),""))</f>
        <v/>
      </c>
    </row>
    <row r="333" customFormat="false" ht="15" hidden="false" customHeight="false" outlineLevel="0" collapsed="false">
      <c r="A333" s="8"/>
      <c r="B333" s="8"/>
      <c r="C333" s="19"/>
      <c r="D333" s="8"/>
      <c r="E333" s="17"/>
      <c r="F333" s="17"/>
      <c r="G333" s="21"/>
      <c r="H333" s="21"/>
      <c r="I333" s="22" t="str">
        <f aca="false">IF(D333="","",G333-H333)</f>
        <v/>
      </c>
      <c r="J333" s="23" t="str">
        <f aca="false">IF(D333="","",Settings!$C$6-E333)</f>
        <v/>
      </c>
      <c r="K333" s="10" t="str">
        <f aca="false">IF(D333="","",IF(J333&lt;=30,"0-30 days",IF(J333&lt;=45,"31-45 days",IF(J333&lt;=60,"46-60 days",IF(J333&lt;=90,"61-90 days",IF(J333&lt;=180,"91-180 days","Over 180 days"))))))</f>
        <v/>
      </c>
      <c r="L333" s="24" t="str">
        <f aca="false">IF(OR(D333="",NOT(OR(B333="Micro",B333="Small"))),"",IF(F333="",E333,F333)+IF(C333="",Settings!$C$10,MIN(C333,Settings!$C$11)))</f>
        <v/>
      </c>
      <c r="M333" s="23" t="str">
        <f aca="false">IF(L333="","",MAX(0,Settings!$C$6-L333))</f>
        <v/>
      </c>
      <c r="N333" s="10" t="str">
        <f aca="false">IF(D333="","",IF(I333&lt;=0,"Paid",IF(NOT(OR(B333="Micro",B333="Small")),"Not covered by s.15",IF(M333&gt;0,"MSME overdue","MSME within due date"))))</f>
        <v/>
      </c>
      <c r="O333" s="22" t="str">
        <f aca="false">IF(N333&lt;&gt;"MSME overdue","",ROUND(I333*((1+Settings!$C$9*Settings!$C$8/12)^(M333/(365/12))-1),0))</f>
        <v/>
      </c>
      <c r="P333" s="10" t="str">
        <f aca="false">IF(OR(L333="",I333&lt;=0),"",IF(L333&lt;=Settings!$C$7,IF(Settings!$C$6&gt;=Settings!$C$7,"Unpaid past due at year end: review","Pay before year end to avoid disallowance"),""))</f>
        <v/>
      </c>
    </row>
    <row r="334" customFormat="false" ht="15" hidden="false" customHeight="false" outlineLevel="0" collapsed="false">
      <c r="A334" s="8"/>
      <c r="B334" s="8"/>
      <c r="C334" s="19"/>
      <c r="D334" s="8"/>
      <c r="E334" s="17"/>
      <c r="F334" s="17"/>
      <c r="G334" s="21"/>
      <c r="H334" s="21"/>
      <c r="I334" s="22" t="str">
        <f aca="false">IF(D334="","",G334-H334)</f>
        <v/>
      </c>
      <c r="J334" s="23" t="str">
        <f aca="false">IF(D334="","",Settings!$C$6-E334)</f>
        <v/>
      </c>
      <c r="K334" s="10" t="str">
        <f aca="false">IF(D334="","",IF(J334&lt;=30,"0-30 days",IF(J334&lt;=45,"31-45 days",IF(J334&lt;=60,"46-60 days",IF(J334&lt;=90,"61-90 days",IF(J334&lt;=180,"91-180 days","Over 180 days"))))))</f>
        <v/>
      </c>
      <c r="L334" s="24" t="str">
        <f aca="false">IF(OR(D334="",NOT(OR(B334="Micro",B334="Small"))),"",IF(F334="",E334,F334)+IF(C334="",Settings!$C$10,MIN(C334,Settings!$C$11)))</f>
        <v/>
      </c>
      <c r="M334" s="23" t="str">
        <f aca="false">IF(L334="","",MAX(0,Settings!$C$6-L334))</f>
        <v/>
      </c>
      <c r="N334" s="10" t="str">
        <f aca="false">IF(D334="","",IF(I334&lt;=0,"Paid",IF(NOT(OR(B334="Micro",B334="Small")),"Not covered by s.15",IF(M334&gt;0,"MSME overdue","MSME within due date"))))</f>
        <v/>
      </c>
      <c r="O334" s="22" t="str">
        <f aca="false">IF(N334&lt;&gt;"MSME overdue","",ROUND(I334*((1+Settings!$C$9*Settings!$C$8/12)^(M334/(365/12))-1),0))</f>
        <v/>
      </c>
      <c r="P334" s="10" t="str">
        <f aca="false">IF(OR(L334="",I334&lt;=0),"",IF(L334&lt;=Settings!$C$7,IF(Settings!$C$6&gt;=Settings!$C$7,"Unpaid past due at year end: review","Pay before year end to avoid disallowance"),""))</f>
        <v/>
      </c>
    </row>
    <row r="335" customFormat="false" ht="15" hidden="false" customHeight="false" outlineLevel="0" collapsed="false">
      <c r="A335" s="8"/>
      <c r="B335" s="8"/>
      <c r="C335" s="19"/>
      <c r="D335" s="8"/>
      <c r="E335" s="17"/>
      <c r="F335" s="17"/>
      <c r="G335" s="21"/>
      <c r="H335" s="21"/>
      <c r="I335" s="22" t="str">
        <f aca="false">IF(D335="","",G335-H335)</f>
        <v/>
      </c>
      <c r="J335" s="23" t="str">
        <f aca="false">IF(D335="","",Settings!$C$6-E335)</f>
        <v/>
      </c>
      <c r="K335" s="10" t="str">
        <f aca="false">IF(D335="","",IF(J335&lt;=30,"0-30 days",IF(J335&lt;=45,"31-45 days",IF(J335&lt;=60,"46-60 days",IF(J335&lt;=90,"61-90 days",IF(J335&lt;=180,"91-180 days","Over 180 days"))))))</f>
        <v/>
      </c>
      <c r="L335" s="24" t="str">
        <f aca="false">IF(OR(D335="",NOT(OR(B335="Micro",B335="Small"))),"",IF(F335="",E335,F335)+IF(C335="",Settings!$C$10,MIN(C335,Settings!$C$11)))</f>
        <v/>
      </c>
      <c r="M335" s="23" t="str">
        <f aca="false">IF(L335="","",MAX(0,Settings!$C$6-L335))</f>
        <v/>
      </c>
      <c r="N335" s="10" t="str">
        <f aca="false">IF(D335="","",IF(I335&lt;=0,"Paid",IF(NOT(OR(B335="Micro",B335="Small")),"Not covered by s.15",IF(M335&gt;0,"MSME overdue","MSME within due date"))))</f>
        <v/>
      </c>
      <c r="O335" s="22" t="str">
        <f aca="false">IF(N335&lt;&gt;"MSME overdue","",ROUND(I335*((1+Settings!$C$9*Settings!$C$8/12)^(M335/(365/12))-1),0))</f>
        <v/>
      </c>
      <c r="P335" s="10" t="str">
        <f aca="false">IF(OR(L335="",I335&lt;=0),"",IF(L335&lt;=Settings!$C$7,IF(Settings!$C$6&gt;=Settings!$C$7,"Unpaid past due at year end: review","Pay before year end to avoid disallowance"),""))</f>
        <v/>
      </c>
    </row>
    <row r="336" customFormat="false" ht="15" hidden="false" customHeight="false" outlineLevel="0" collapsed="false">
      <c r="A336" s="8"/>
      <c r="B336" s="8"/>
      <c r="C336" s="19"/>
      <c r="D336" s="8"/>
      <c r="E336" s="17"/>
      <c r="F336" s="17"/>
      <c r="G336" s="21"/>
      <c r="H336" s="21"/>
      <c r="I336" s="22" t="str">
        <f aca="false">IF(D336="","",G336-H336)</f>
        <v/>
      </c>
      <c r="J336" s="23" t="str">
        <f aca="false">IF(D336="","",Settings!$C$6-E336)</f>
        <v/>
      </c>
      <c r="K336" s="10" t="str">
        <f aca="false">IF(D336="","",IF(J336&lt;=30,"0-30 days",IF(J336&lt;=45,"31-45 days",IF(J336&lt;=60,"46-60 days",IF(J336&lt;=90,"61-90 days",IF(J336&lt;=180,"91-180 days","Over 180 days"))))))</f>
        <v/>
      </c>
      <c r="L336" s="24" t="str">
        <f aca="false">IF(OR(D336="",NOT(OR(B336="Micro",B336="Small"))),"",IF(F336="",E336,F336)+IF(C336="",Settings!$C$10,MIN(C336,Settings!$C$11)))</f>
        <v/>
      </c>
      <c r="M336" s="23" t="str">
        <f aca="false">IF(L336="","",MAX(0,Settings!$C$6-L336))</f>
        <v/>
      </c>
      <c r="N336" s="10" t="str">
        <f aca="false">IF(D336="","",IF(I336&lt;=0,"Paid",IF(NOT(OR(B336="Micro",B336="Small")),"Not covered by s.15",IF(M336&gt;0,"MSME overdue","MSME within due date"))))</f>
        <v/>
      </c>
      <c r="O336" s="22" t="str">
        <f aca="false">IF(N336&lt;&gt;"MSME overdue","",ROUND(I336*((1+Settings!$C$9*Settings!$C$8/12)^(M336/(365/12))-1),0))</f>
        <v/>
      </c>
      <c r="P336" s="10" t="str">
        <f aca="false">IF(OR(L336="",I336&lt;=0),"",IF(L336&lt;=Settings!$C$7,IF(Settings!$C$6&gt;=Settings!$C$7,"Unpaid past due at year end: review","Pay before year end to avoid disallowance"),""))</f>
        <v/>
      </c>
    </row>
    <row r="337" customFormat="false" ht="15" hidden="false" customHeight="false" outlineLevel="0" collapsed="false">
      <c r="A337" s="8"/>
      <c r="B337" s="8"/>
      <c r="C337" s="19"/>
      <c r="D337" s="8"/>
      <c r="E337" s="17"/>
      <c r="F337" s="17"/>
      <c r="G337" s="21"/>
      <c r="H337" s="21"/>
      <c r="I337" s="22" t="str">
        <f aca="false">IF(D337="","",G337-H337)</f>
        <v/>
      </c>
      <c r="J337" s="23" t="str">
        <f aca="false">IF(D337="","",Settings!$C$6-E337)</f>
        <v/>
      </c>
      <c r="K337" s="10" t="str">
        <f aca="false">IF(D337="","",IF(J337&lt;=30,"0-30 days",IF(J337&lt;=45,"31-45 days",IF(J337&lt;=60,"46-60 days",IF(J337&lt;=90,"61-90 days",IF(J337&lt;=180,"91-180 days","Over 180 days"))))))</f>
        <v/>
      </c>
      <c r="L337" s="24" t="str">
        <f aca="false">IF(OR(D337="",NOT(OR(B337="Micro",B337="Small"))),"",IF(F337="",E337,F337)+IF(C337="",Settings!$C$10,MIN(C337,Settings!$C$11)))</f>
        <v/>
      </c>
      <c r="M337" s="23" t="str">
        <f aca="false">IF(L337="","",MAX(0,Settings!$C$6-L337))</f>
        <v/>
      </c>
      <c r="N337" s="10" t="str">
        <f aca="false">IF(D337="","",IF(I337&lt;=0,"Paid",IF(NOT(OR(B337="Micro",B337="Small")),"Not covered by s.15",IF(M337&gt;0,"MSME overdue","MSME within due date"))))</f>
        <v/>
      </c>
      <c r="O337" s="22" t="str">
        <f aca="false">IF(N337&lt;&gt;"MSME overdue","",ROUND(I337*((1+Settings!$C$9*Settings!$C$8/12)^(M337/(365/12))-1),0))</f>
        <v/>
      </c>
      <c r="P337" s="10" t="str">
        <f aca="false">IF(OR(L337="",I337&lt;=0),"",IF(L337&lt;=Settings!$C$7,IF(Settings!$C$6&gt;=Settings!$C$7,"Unpaid past due at year end: review","Pay before year end to avoid disallowance"),""))</f>
        <v/>
      </c>
    </row>
    <row r="338" customFormat="false" ht="15" hidden="false" customHeight="false" outlineLevel="0" collapsed="false">
      <c r="A338" s="8"/>
      <c r="B338" s="8"/>
      <c r="C338" s="19"/>
      <c r="D338" s="8"/>
      <c r="E338" s="17"/>
      <c r="F338" s="17"/>
      <c r="G338" s="21"/>
      <c r="H338" s="21"/>
      <c r="I338" s="22" t="str">
        <f aca="false">IF(D338="","",G338-H338)</f>
        <v/>
      </c>
      <c r="J338" s="23" t="str">
        <f aca="false">IF(D338="","",Settings!$C$6-E338)</f>
        <v/>
      </c>
      <c r="K338" s="10" t="str">
        <f aca="false">IF(D338="","",IF(J338&lt;=30,"0-30 days",IF(J338&lt;=45,"31-45 days",IF(J338&lt;=60,"46-60 days",IF(J338&lt;=90,"61-90 days",IF(J338&lt;=180,"91-180 days","Over 180 days"))))))</f>
        <v/>
      </c>
      <c r="L338" s="24" t="str">
        <f aca="false">IF(OR(D338="",NOT(OR(B338="Micro",B338="Small"))),"",IF(F338="",E338,F338)+IF(C338="",Settings!$C$10,MIN(C338,Settings!$C$11)))</f>
        <v/>
      </c>
      <c r="M338" s="23" t="str">
        <f aca="false">IF(L338="","",MAX(0,Settings!$C$6-L338))</f>
        <v/>
      </c>
      <c r="N338" s="10" t="str">
        <f aca="false">IF(D338="","",IF(I338&lt;=0,"Paid",IF(NOT(OR(B338="Micro",B338="Small")),"Not covered by s.15",IF(M338&gt;0,"MSME overdue","MSME within due date"))))</f>
        <v/>
      </c>
      <c r="O338" s="22" t="str">
        <f aca="false">IF(N338&lt;&gt;"MSME overdue","",ROUND(I338*((1+Settings!$C$9*Settings!$C$8/12)^(M338/(365/12))-1),0))</f>
        <v/>
      </c>
      <c r="P338" s="10" t="str">
        <f aca="false">IF(OR(L338="",I338&lt;=0),"",IF(L338&lt;=Settings!$C$7,IF(Settings!$C$6&gt;=Settings!$C$7,"Unpaid past due at year end: review","Pay before year end to avoid disallowance"),""))</f>
        <v/>
      </c>
    </row>
    <row r="339" customFormat="false" ht="15" hidden="false" customHeight="false" outlineLevel="0" collapsed="false">
      <c r="A339" s="8"/>
      <c r="B339" s="8"/>
      <c r="C339" s="19"/>
      <c r="D339" s="8"/>
      <c r="E339" s="17"/>
      <c r="F339" s="17"/>
      <c r="G339" s="21"/>
      <c r="H339" s="21"/>
      <c r="I339" s="22" t="str">
        <f aca="false">IF(D339="","",G339-H339)</f>
        <v/>
      </c>
      <c r="J339" s="23" t="str">
        <f aca="false">IF(D339="","",Settings!$C$6-E339)</f>
        <v/>
      </c>
      <c r="K339" s="10" t="str">
        <f aca="false">IF(D339="","",IF(J339&lt;=30,"0-30 days",IF(J339&lt;=45,"31-45 days",IF(J339&lt;=60,"46-60 days",IF(J339&lt;=90,"61-90 days",IF(J339&lt;=180,"91-180 days","Over 180 days"))))))</f>
        <v/>
      </c>
      <c r="L339" s="24" t="str">
        <f aca="false">IF(OR(D339="",NOT(OR(B339="Micro",B339="Small"))),"",IF(F339="",E339,F339)+IF(C339="",Settings!$C$10,MIN(C339,Settings!$C$11)))</f>
        <v/>
      </c>
      <c r="M339" s="23" t="str">
        <f aca="false">IF(L339="","",MAX(0,Settings!$C$6-L339))</f>
        <v/>
      </c>
      <c r="N339" s="10" t="str">
        <f aca="false">IF(D339="","",IF(I339&lt;=0,"Paid",IF(NOT(OR(B339="Micro",B339="Small")),"Not covered by s.15",IF(M339&gt;0,"MSME overdue","MSME within due date"))))</f>
        <v/>
      </c>
      <c r="O339" s="22" t="str">
        <f aca="false">IF(N339&lt;&gt;"MSME overdue","",ROUND(I339*((1+Settings!$C$9*Settings!$C$8/12)^(M339/(365/12))-1),0))</f>
        <v/>
      </c>
      <c r="P339" s="10" t="str">
        <f aca="false">IF(OR(L339="",I339&lt;=0),"",IF(L339&lt;=Settings!$C$7,IF(Settings!$C$6&gt;=Settings!$C$7,"Unpaid past due at year end: review","Pay before year end to avoid disallowance"),""))</f>
        <v/>
      </c>
    </row>
    <row r="340" customFormat="false" ht="15" hidden="false" customHeight="false" outlineLevel="0" collapsed="false">
      <c r="A340" s="8"/>
      <c r="B340" s="8"/>
      <c r="C340" s="19"/>
      <c r="D340" s="8"/>
      <c r="E340" s="17"/>
      <c r="F340" s="17"/>
      <c r="G340" s="21"/>
      <c r="H340" s="21"/>
      <c r="I340" s="22" t="str">
        <f aca="false">IF(D340="","",G340-H340)</f>
        <v/>
      </c>
      <c r="J340" s="23" t="str">
        <f aca="false">IF(D340="","",Settings!$C$6-E340)</f>
        <v/>
      </c>
      <c r="K340" s="10" t="str">
        <f aca="false">IF(D340="","",IF(J340&lt;=30,"0-30 days",IF(J340&lt;=45,"31-45 days",IF(J340&lt;=60,"46-60 days",IF(J340&lt;=90,"61-90 days",IF(J340&lt;=180,"91-180 days","Over 180 days"))))))</f>
        <v/>
      </c>
      <c r="L340" s="24" t="str">
        <f aca="false">IF(OR(D340="",NOT(OR(B340="Micro",B340="Small"))),"",IF(F340="",E340,F340)+IF(C340="",Settings!$C$10,MIN(C340,Settings!$C$11)))</f>
        <v/>
      </c>
      <c r="M340" s="23" t="str">
        <f aca="false">IF(L340="","",MAX(0,Settings!$C$6-L340))</f>
        <v/>
      </c>
      <c r="N340" s="10" t="str">
        <f aca="false">IF(D340="","",IF(I340&lt;=0,"Paid",IF(NOT(OR(B340="Micro",B340="Small")),"Not covered by s.15",IF(M340&gt;0,"MSME overdue","MSME within due date"))))</f>
        <v/>
      </c>
      <c r="O340" s="22" t="str">
        <f aca="false">IF(N340&lt;&gt;"MSME overdue","",ROUND(I340*((1+Settings!$C$9*Settings!$C$8/12)^(M340/(365/12))-1),0))</f>
        <v/>
      </c>
      <c r="P340" s="10" t="str">
        <f aca="false">IF(OR(L340="",I340&lt;=0),"",IF(L340&lt;=Settings!$C$7,IF(Settings!$C$6&gt;=Settings!$C$7,"Unpaid past due at year end: review","Pay before year end to avoid disallowance"),""))</f>
        <v/>
      </c>
    </row>
    <row r="341" customFormat="false" ht="15" hidden="false" customHeight="false" outlineLevel="0" collapsed="false">
      <c r="A341" s="8"/>
      <c r="B341" s="8"/>
      <c r="C341" s="19"/>
      <c r="D341" s="8"/>
      <c r="E341" s="17"/>
      <c r="F341" s="17"/>
      <c r="G341" s="21"/>
      <c r="H341" s="21"/>
      <c r="I341" s="22" t="str">
        <f aca="false">IF(D341="","",G341-H341)</f>
        <v/>
      </c>
      <c r="J341" s="23" t="str">
        <f aca="false">IF(D341="","",Settings!$C$6-E341)</f>
        <v/>
      </c>
      <c r="K341" s="10" t="str">
        <f aca="false">IF(D341="","",IF(J341&lt;=30,"0-30 days",IF(J341&lt;=45,"31-45 days",IF(J341&lt;=60,"46-60 days",IF(J341&lt;=90,"61-90 days",IF(J341&lt;=180,"91-180 days","Over 180 days"))))))</f>
        <v/>
      </c>
      <c r="L341" s="24" t="str">
        <f aca="false">IF(OR(D341="",NOT(OR(B341="Micro",B341="Small"))),"",IF(F341="",E341,F341)+IF(C341="",Settings!$C$10,MIN(C341,Settings!$C$11)))</f>
        <v/>
      </c>
      <c r="M341" s="23" t="str">
        <f aca="false">IF(L341="","",MAX(0,Settings!$C$6-L341))</f>
        <v/>
      </c>
      <c r="N341" s="10" t="str">
        <f aca="false">IF(D341="","",IF(I341&lt;=0,"Paid",IF(NOT(OR(B341="Micro",B341="Small")),"Not covered by s.15",IF(M341&gt;0,"MSME overdue","MSME within due date"))))</f>
        <v/>
      </c>
      <c r="O341" s="22" t="str">
        <f aca="false">IF(N341&lt;&gt;"MSME overdue","",ROUND(I341*((1+Settings!$C$9*Settings!$C$8/12)^(M341/(365/12))-1),0))</f>
        <v/>
      </c>
      <c r="P341" s="10" t="str">
        <f aca="false">IF(OR(L341="",I341&lt;=0),"",IF(L341&lt;=Settings!$C$7,IF(Settings!$C$6&gt;=Settings!$C$7,"Unpaid past due at year end: review","Pay before year end to avoid disallowance"),""))</f>
        <v/>
      </c>
    </row>
    <row r="342" customFormat="false" ht="15" hidden="false" customHeight="false" outlineLevel="0" collapsed="false">
      <c r="A342" s="8"/>
      <c r="B342" s="8"/>
      <c r="C342" s="19"/>
      <c r="D342" s="8"/>
      <c r="E342" s="17"/>
      <c r="F342" s="17"/>
      <c r="G342" s="21"/>
      <c r="H342" s="21"/>
      <c r="I342" s="22" t="str">
        <f aca="false">IF(D342="","",G342-H342)</f>
        <v/>
      </c>
      <c r="J342" s="23" t="str">
        <f aca="false">IF(D342="","",Settings!$C$6-E342)</f>
        <v/>
      </c>
      <c r="K342" s="10" t="str">
        <f aca="false">IF(D342="","",IF(J342&lt;=30,"0-30 days",IF(J342&lt;=45,"31-45 days",IF(J342&lt;=60,"46-60 days",IF(J342&lt;=90,"61-90 days",IF(J342&lt;=180,"91-180 days","Over 180 days"))))))</f>
        <v/>
      </c>
      <c r="L342" s="24" t="str">
        <f aca="false">IF(OR(D342="",NOT(OR(B342="Micro",B342="Small"))),"",IF(F342="",E342,F342)+IF(C342="",Settings!$C$10,MIN(C342,Settings!$C$11)))</f>
        <v/>
      </c>
      <c r="M342" s="23" t="str">
        <f aca="false">IF(L342="","",MAX(0,Settings!$C$6-L342))</f>
        <v/>
      </c>
      <c r="N342" s="10" t="str">
        <f aca="false">IF(D342="","",IF(I342&lt;=0,"Paid",IF(NOT(OR(B342="Micro",B342="Small")),"Not covered by s.15",IF(M342&gt;0,"MSME overdue","MSME within due date"))))</f>
        <v/>
      </c>
      <c r="O342" s="22" t="str">
        <f aca="false">IF(N342&lt;&gt;"MSME overdue","",ROUND(I342*((1+Settings!$C$9*Settings!$C$8/12)^(M342/(365/12))-1),0))</f>
        <v/>
      </c>
      <c r="P342" s="10" t="str">
        <f aca="false">IF(OR(L342="",I342&lt;=0),"",IF(L342&lt;=Settings!$C$7,IF(Settings!$C$6&gt;=Settings!$C$7,"Unpaid past due at year end: review","Pay before year end to avoid disallowance"),""))</f>
        <v/>
      </c>
    </row>
    <row r="343" customFormat="false" ht="15" hidden="false" customHeight="false" outlineLevel="0" collapsed="false">
      <c r="A343" s="8"/>
      <c r="B343" s="8"/>
      <c r="C343" s="19"/>
      <c r="D343" s="8"/>
      <c r="E343" s="17"/>
      <c r="F343" s="17"/>
      <c r="G343" s="21"/>
      <c r="H343" s="21"/>
      <c r="I343" s="22" t="str">
        <f aca="false">IF(D343="","",G343-H343)</f>
        <v/>
      </c>
      <c r="J343" s="23" t="str">
        <f aca="false">IF(D343="","",Settings!$C$6-E343)</f>
        <v/>
      </c>
      <c r="K343" s="10" t="str">
        <f aca="false">IF(D343="","",IF(J343&lt;=30,"0-30 days",IF(J343&lt;=45,"31-45 days",IF(J343&lt;=60,"46-60 days",IF(J343&lt;=90,"61-90 days",IF(J343&lt;=180,"91-180 days","Over 180 days"))))))</f>
        <v/>
      </c>
      <c r="L343" s="24" t="str">
        <f aca="false">IF(OR(D343="",NOT(OR(B343="Micro",B343="Small"))),"",IF(F343="",E343,F343)+IF(C343="",Settings!$C$10,MIN(C343,Settings!$C$11)))</f>
        <v/>
      </c>
      <c r="M343" s="23" t="str">
        <f aca="false">IF(L343="","",MAX(0,Settings!$C$6-L343))</f>
        <v/>
      </c>
      <c r="N343" s="10" t="str">
        <f aca="false">IF(D343="","",IF(I343&lt;=0,"Paid",IF(NOT(OR(B343="Micro",B343="Small")),"Not covered by s.15",IF(M343&gt;0,"MSME overdue","MSME within due date"))))</f>
        <v/>
      </c>
      <c r="O343" s="22" t="str">
        <f aca="false">IF(N343&lt;&gt;"MSME overdue","",ROUND(I343*((1+Settings!$C$9*Settings!$C$8/12)^(M343/(365/12))-1),0))</f>
        <v/>
      </c>
      <c r="P343" s="10" t="str">
        <f aca="false">IF(OR(L343="",I343&lt;=0),"",IF(L343&lt;=Settings!$C$7,IF(Settings!$C$6&gt;=Settings!$C$7,"Unpaid past due at year end: review","Pay before year end to avoid disallowance"),""))</f>
        <v/>
      </c>
    </row>
    <row r="344" customFormat="false" ht="15" hidden="false" customHeight="false" outlineLevel="0" collapsed="false">
      <c r="A344" s="8"/>
      <c r="B344" s="8"/>
      <c r="C344" s="19"/>
      <c r="D344" s="8"/>
      <c r="E344" s="17"/>
      <c r="F344" s="17"/>
      <c r="G344" s="21"/>
      <c r="H344" s="21"/>
      <c r="I344" s="22" t="str">
        <f aca="false">IF(D344="","",G344-H344)</f>
        <v/>
      </c>
      <c r="J344" s="23" t="str">
        <f aca="false">IF(D344="","",Settings!$C$6-E344)</f>
        <v/>
      </c>
      <c r="K344" s="10" t="str">
        <f aca="false">IF(D344="","",IF(J344&lt;=30,"0-30 days",IF(J344&lt;=45,"31-45 days",IF(J344&lt;=60,"46-60 days",IF(J344&lt;=90,"61-90 days",IF(J344&lt;=180,"91-180 days","Over 180 days"))))))</f>
        <v/>
      </c>
      <c r="L344" s="24" t="str">
        <f aca="false">IF(OR(D344="",NOT(OR(B344="Micro",B344="Small"))),"",IF(F344="",E344,F344)+IF(C344="",Settings!$C$10,MIN(C344,Settings!$C$11)))</f>
        <v/>
      </c>
      <c r="M344" s="23" t="str">
        <f aca="false">IF(L344="","",MAX(0,Settings!$C$6-L344))</f>
        <v/>
      </c>
      <c r="N344" s="10" t="str">
        <f aca="false">IF(D344="","",IF(I344&lt;=0,"Paid",IF(NOT(OR(B344="Micro",B344="Small")),"Not covered by s.15",IF(M344&gt;0,"MSME overdue","MSME within due date"))))</f>
        <v/>
      </c>
      <c r="O344" s="22" t="str">
        <f aca="false">IF(N344&lt;&gt;"MSME overdue","",ROUND(I344*((1+Settings!$C$9*Settings!$C$8/12)^(M344/(365/12))-1),0))</f>
        <v/>
      </c>
      <c r="P344" s="10" t="str">
        <f aca="false">IF(OR(L344="",I344&lt;=0),"",IF(L344&lt;=Settings!$C$7,IF(Settings!$C$6&gt;=Settings!$C$7,"Unpaid past due at year end: review","Pay before year end to avoid disallowance"),""))</f>
        <v/>
      </c>
    </row>
    <row r="345" customFormat="false" ht="15" hidden="false" customHeight="false" outlineLevel="0" collapsed="false">
      <c r="A345" s="8"/>
      <c r="B345" s="8"/>
      <c r="C345" s="19"/>
      <c r="D345" s="8"/>
      <c r="E345" s="17"/>
      <c r="F345" s="17"/>
      <c r="G345" s="21"/>
      <c r="H345" s="21"/>
      <c r="I345" s="22" t="str">
        <f aca="false">IF(D345="","",G345-H345)</f>
        <v/>
      </c>
      <c r="J345" s="23" t="str">
        <f aca="false">IF(D345="","",Settings!$C$6-E345)</f>
        <v/>
      </c>
      <c r="K345" s="10" t="str">
        <f aca="false">IF(D345="","",IF(J345&lt;=30,"0-30 days",IF(J345&lt;=45,"31-45 days",IF(J345&lt;=60,"46-60 days",IF(J345&lt;=90,"61-90 days",IF(J345&lt;=180,"91-180 days","Over 180 days"))))))</f>
        <v/>
      </c>
      <c r="L345" s="24" t="str">
        <f aca="false">IF(OR(D345="",NOT(OR(B345="Micro",B345="Small"))),"",IF(F345="",E345,F345)+IF(C345="",Settings!$C$10,MIN(C345,Settings!$C$11)))</f>
        <v/>
      </c>
      <c r="M345" s="23" t="str">
        <f aca="false">IF(L345="","",MAX(0,Settings!$C$6-L345))</f>
        <v/>
      </c>
      <c r="N345" s="10" t="str">
        <f aca="false">IF(D345="","",IF(I345&lt;=0,"Paid",IF(NOT(OR(B345="Micro",B345="Small")),"Not covered by s.15",IF(M345&gt;0,"MSME overdue","MSME within due date"))))</f>
        <v/>
      </c>
      <c r="O345" s="22" t="str">
        <f aca="false">IF(N345&lt;&gt;"MSME overdue","",ROUND(I345*((1+Settings!$C$9*Settings!$C$8/12)^(M345/(365/12))-1),0))</f>
        <v/>
      </c>
      <c r="P345" s="10" t="str">
        <f aca="false">IF(OR(L345="",I345&lt;=0),"",IF(L345&lt;=Settings!$C$7,IF(Settings!$C$6&gt;=Settings!$C$7,"Unpaid past due at year end: review","Pay before year end to avoid disallowance"),""))</f>
        <v/>
      </c>
    </row>
    <row r="346" customFormat="false" ht="15" hidden="false" customHeight="false" outlineLevel="0" collapsed="false">
      <c r="A346" s="8"/>
      <c r="B346" s="8"/>
      <c r="C346" s="19"/>
      <c r="D346" s="8"/>
      <c r="E346" s="17"/>
      <c r="F346" s="17"/>
      <c r="G346" s="21"/>
      <c r="H346" s="21"/>
      <c r="I346" s="22" t="str">
        <f aca="false">IF(D346="","",G346-H346)</f>
        <v/>
      </c>
      <c r="J346" s="23" t="str">
        <f aca="false">IF(D346="","",Settings!$C$6-E346)</f>
        <v/>
      </c>
      <c r="K346" s="10" t="str">
        <f aca="false">IF(D346="","",IF(J346&lt;=30,"0-30 days",IF(J346&lt;=45,"31-45 days",IF(J346&lt;=60,"46-60 days",IF(J346&lt;=90,"61-90 days",IF(J346&lt;=180,"91-180 days","Over 180 days"))))))</f>
        <v/>
      </c>
      <c r="L346" s="24" t="str">
        <f aca="false">IF(OR(D346="",NOT(OR(B346="Micro",B346="Small"))),"",IF(F346="",E346,F346)+IF(C346="",Settings!$C$10,MIN(C346,Settings!$C$11)))</f>
        <v/>
      </c>
      <c r="M346" s="23" t="str">
        <f aca="false">IF(L346="","",MAX(0,Settings!$C$6-L346))</f>
        <v/>
      </c>
      <c r="N346" s="10" t="str">
        <f aca="false">IF(D346="","",IF(I346&lt;=0,"Paid",IF(NOT(OR(B346="Micro",B346="Small")),"Not covered by s.15",IF(M346&gt;0,"MSME overdue","MSME within due date"))))</f>
        <v/>
      </c>
      <c r="O346" s="22" t="str">
        <f aca="false">IF(N346&lt;&gt;"MSME overdue","",ROUND(I346*((1+Settings!$C$9*Settings!$C$8/12)^(M346/(365/12))-1),0))</f>
        <v/>
      </c>
      <c r="P346" s="10" t="str">
        <f aca="false">IF(OR(L346="",I346&lt;=0),"",IF(L346&lt;=Settings!$C$7,IF(Settings!$C$6&gt;=Settings!$C$7,"Unpaid past due at year end: review","Pay before year end to avoid disallowance"),""))</f>
        <v/>
      </c>
    </row>
    <row r="347" customFormat="false" ht="15" hidden="false" customHeight="false" outlineLevel="0" collapsed="false">
      <c r="A347" s="8"/>
      <c r="B347" s="8"/>
      <c r="C347" s="19"/>
      <c r="D347" s="8"/>
      <c r="E347" s="17"/>
      <c r="F347" s="17"/>
      <c r="G347" s="21"/>
      <c r="H347" s="21"/>
      <c r="I347" s="22" t="str">
        <f aca="false">IF(D347="","",G347-H347)</f>
        <v/>
      </c>
      <c r="J347" s="23" t="str">
        <f aca="false">IF(D347="","",Settings!$C$6-E347)</f>
        <v/>
      </c>
      <c r="K347" s="10" t="str">
        <f aca="false">IF(D347="","",IF(J347&lt;=30,"0-30 days",IF(J347&lt;=45,"31-45 days",IF(J347&lt;=60,"46-60 days",IF(J347&lt;=90,"61-90 days",IF(J347&lt;=180,"91-180 days","Over 180 days"))))))</f>
        <v/>
      </c>
      <c r="L347" s="24" t="str">
        <f aca="false">IF(OR(D347="",NOT(OR(B347="Micro",B347="Small"))),"",IF(F347="",E347,F347)+IF(C347="",Settings!$C$10,MIN(C347,Settings!$C$11)))</f>
        <v/>
      </c>
      <c r="M347" s="23" t="str">
        <f aca="false">IF(L347="","",MAX(0,Settings!$C$6-L347))</f>
        <v/>
      </c>
      <c r="N347" s="10" t="str">
        <f aca="false">IF(D347="","",IF(I347&lt;=0,"Paid",IF(NOT(OR(B347="Micro",B347="Small")),"Not covered by s.15",IF(M347&gt;0,"MSME overdue","MSME within due date"))))</f>
        <v/>
      </c>
      <c r="O347" s="22" t="str">
        <f aca="false">IF(N347&lt;&gt;"MSME overdue","",ROUND(I347*((1+Settings!$C$9*Settings!$C$8/12)^(M347/(365/12))-1),0))</f>
        <v/>
      </c>
      <c r="P347" s="10" t="str">
        <f aca="false">IF(OR(L347="",I347&lt;=0),"",IF(L347&lt;=Settings!$C$7,IF(Settings!$C$6&gt;=Settings!$C$7,"Unpaid past due at year end: review","Pay before year end to avoid disallowance"),""))</f>
        <v/>
      </c>
    </row>
    <row r="348" customFormat="false" ht="15" hidden="false" customHeight="false" outlineLevel="0" collapsed="false">
      <c r="A348" s="8"/>
      <c r="B348" s="8"/>
      <c r="C348" s="19"/>
      <c r="D348" s="8"/>
      <c r="E348" s="17"/>
      <c r="F348" s="17"/>
      <c r="G348" s="21"/>
      <c r="H348" s="21"/>
      <c r="I348" s="22" t="str">
        <f aca="false">IF(D348="","",G348-H348)</f>
        <v/>
      </c>
      <c r="J348" s="23" t="str">
        <f aca="false">IF(D348="","",Settings!$C$6-E348)</f>
        <v/>
      </c>
      <c r="K348" s="10" t="str">
        <f aca="false">IF(D348="","",IF(J348&lt;=30,"0-30 days",IF(J348&lt;=45,"31-45 days",IF(J348&lt;=60,"46-60 days",IF(J348&lt;=90,"61-90 days",IF(J348&lt;=180,"91-180 days","Over 180 days"))))))</f>
        <v/>
      </c>
      <c r="L348" s="24" t="str">
        <f aca="false">IF(OR(D348="",NOT(OR(B348="Micro",B348="Small"))),"",IF(F348="",E348,F348)+IF(C348="",Settings!$C$10,MIN(C348,Settings!$C$11)))</f>
        <v/>
      </c>
      <c r="M348" s="23" t="str">
        <f aca="false">IF(L348="","",MAX(0,Settings!$C$6-L348))</f>
        <v/>
      </c>
      <c r="N348" s="10" t="str">
        <f aca="false">IF(D348="","",IF(I348&lt;=0,"Paid",IF(NOT(OR(B348="Micro",B348="Small")),"Not covered by s.15",IF(M348&gt;0,"MSME overdue","MSME within due date"))))</f>
        <v/>
      </c>
      <c r="O348" s="22" t="str">
        <f aca="false">IF(N348&lt;&gt;"MSME overdue","",ROUND(I348*((1+Settings!$C$9*Settings!$C$8/12)^(M348/(365/12))-1),0))</f>
        <v/>
      </c>
      <c r="P348" s="10" t="str">
        <f aca="false">IF(OR(L348="",I348&lt;=0),"",IF(L348&lt;=Settings!$C$7,IF(Settings!$C$6&gt;=Settings!$C$7,"Unpaid past due at year end: review","Pay before year end to avoid disallowance"),""))</f>
        <v/>
      </c>
    </row>
    <row r="349" customFormat="false" ht="15" hidden="false" customHeight="false" outlineLevel="0" collapsed="false">
      <c r="A349" s="8"/>
      <c r="B349" s="8"/>
      <c r="C349" s="19"/>
      <c r="D349" s="8"/>
      <c r="E349" s="17"/>
      <c r="F349" s="17"/>
      <c r="G349" s="21"/>
      <c r="H349" s="21"/>
      <c r="I349" s="22" t="str">
        <f aca="false">IF(D349="","",G349-H349)</f>
        <v/>
      </c>
      <c r="J349" s="23" t="str">
        <f aca="false">IF(D349="","",Settings!$C$6-E349)</f>
        <v/>
      </c>
      <c r="K349" s="10" t="str">
        <f aca="false">IF(D349="","",IF(J349&lt;=30,"0-30 days",IF(J349&lt;=45,"31-45 days",IF(J349&lt;=60,"46-60 days",IF(J349&lt;=90,"61-90 days",IF(J349&lt;=180,"91-180 days","Over 180 days"))))))</f>
        <v/>
      </c>
      <c r="L349" s="24" t="str">
        <f aca="false">IF(OR(D349="",NOT(OR(B349="Micro",B349="Small"))),"",IF(F349="",E349,F349)+IF(C349="",Settings!$C$10,MIN(C349,Settings!$C$11)))</f>
        <v/>
      </c>
      <c r="M349" s="23" t="str">
        <f aca="false">IF(L349="","",MAX(0,Settings!$C$6-L349))</f>
        <v/>
      </c>
      <c r="N349" s="10" t="str">
        <f aca="false">IF(D349="","",IF(I349&lt;=0,"Paid",IF(NOT(OR(B349="Micro",B349="Small")),"Not covered by s.15",IF(M349&gt;0,"MSME overdue","MSME within due date"))))</f>
        <v/>
      </c>
      <c r="O349" s="22" t="str">
        <f aca="false">IF(N349&lt;&gt;"MSME overdue","",ROUND(I349*((1+Settings!$C$9*Settings!$C$8/12)^(M349/(365/12))-1),0))</f>
        <v/>
      </c>
      <c r="P349" s="10" t="str">
        <f aca="false">IF(OR(L349="",I349&lt;=0),"",IF(L349&lt;=Settings!$C$7,IF(Settings!$C$6&gt;=Settings!$C$7,"Unpaid past due at year end: review","Pay before year end to avoid disallowance"),""))</f>
        <v/>
      </c>
    </row>
    <row r="350" customFormat="false" ht="15" hidden="false" customHeight="false" outlineLevel="0" collapsed="false">
      <c r="A350" s="8"/>
      <c r="B350" s="8"/>
      <c r="C350" s="19"/>
      <c r="D350" s="8"/>
      <c r="E350" s="17"/>
      <c r="F350" s="17"/>
      <c r="G350" s="21"/>
      <c r="H350" s="21"/>
      <c r="I350" s="22" t="str">
        <f aca="false">IF(D350="","",G350-H350)</f>
        <v/>
      </c>
      <c r="J350" s="23" t="str">
        <f aca="false">IF(D350="","",Settings!$C$6-E350)</f>
        <v/>
      </c>
      <c r="K350" s="10" t="str">
        <f aca="false">IF(D350="","",IF(J350&lt;=30,"0-30 days",IF(J350&lt;=45,"31-45 days",IF(J350&lt;=60,"46-60 days",IF(J350&lt;=90,"61-90 days",IF(J350&lt;=180,"91-180 days","Over 180 days"))))))</f>
        <v/>
      </c>
      <c r="L350" s="24" t="str">
        <f aca="false">IF(OR(D350="",NOT(OR(B350="Micro",B350="Small"))),"",IF(F350="",E350,F350)+IF(C350="",Settings!$C$10,MIN(C350,Settings!$C$11)))</f>
        <v/>
      </c>
      <c r="M350" s="23" t="str">
        <f aca="false">IF(L350="","",MAX(0,Settings!$C$6-L350))</f>
        <v/>
      </c>
      <c r="N350" s="10" t="str">
        <f aca="false">IF(D350="","",IF(I350&lt;=0,"Paid",IF(NOT(OR(B350="Micro",B350="Small")),"Not covered by s.15",IF(M350&gt;0,"MSME overdue","MSME within due date"))))</f>
        <v/>
      </c>
      <c r="O350" s="22" t="str">
        <f aca="false">IF(N350&lt;&gt;"MSME overdue","",ROUND(I350*((1+Settings!$C$9*Settings!$C$8/12)^(M350/(365/12))-1),0))</f>
        <v/>
      </c>
      <c r="P350" s="10" t="str">
        <f aca="false">IF(OR(L350="",I350&lt;=0),"",IF(L350&lt;=Settings!$C$7,IF(Settings!$C$6&gt;=Settings!$C$7,"Unpaid past due at year end: review","Pay before year end to avoid disallowance"),""))</f>
        <v/>
      </c>
    </row>
    <row r="351" customFormat="false" ht="15" hidden="false" customHeight="false" outlineLevel="0" collapsed="false">
      <c r="A351" s="8"/>
      <c r="B351" s="8"/>
      <c r="C351" s="19"/>
      <c r="D351" s="8"/>
      <c r="E351" s="17"/>
      <c r="F351" s="17"/>
      <c r="G351" s="21"/>
      <c r="H351" s="21"/>
      <c r="I351" s="22" t="str">
        <f aca="false">IF(D351="","",G351-H351)</f>
        <v/>
      </c>
      <c r="J351" s="23" t="str">
        <f aca="false">IF(D351="","",Settings!$C$6-E351)</f>
        <v/>
      </c>
      <c r="K351" s="10" t="str">
        <f aca="false">IF(D351="","",IF(J351&lt;=30,"0-30 days",IF(J351&lt;=45,"31-45 days",IF(J351&lt;=60,"46-60 days",IF(J351&lt;=90,"61-90 days",IF(J351&lt;=180,"91-180 days","Over 180 days"))))))</f>
        <v/>
      </c>
      <c r="L351" s="24" t="str">
        <f aca="false">IF(OR(D351="",NOT(OR(B351="Micro",B351="Small"))),"",IF(F351="",E351,F351)+IF(C351="",Settings!$C$10,MIN(C351,Settings!$C$11)))</f>
        <v/>
      </c>
      <c r="M351" s="23" t="str">
        <f aca="false">IF(L351="","",MAX(0,Settings!$C$6-L351))</f>
        <v/>
      </c>
      <c r="N351" s="10" t="str">
        <f aca="false">IF(D351="","",IF(I351&lt;=0,"Paid",IF(NOT(OR(B351="Micro",B351="Small")),"Not covered by s.15",IF(M351&gt;0,"MSME overdue","MSME within due date"))))</f>
        <v/>
      </c>
      <c r="O351" s="22" t="str">
        <f aca="false">IF(N351&lt;&gt;"MSME overdue","",ROUND(I351*((1+Settings!$C$9*Settings!$C$8/12)^(M351/(365/12))-1),0))</f>
        <v/>
      </c>
      <c r="P351" s="10" t="str">
        <f aca="false">IF(OR(L351="",I351&lt;=0),"",IF(L351&lt;=Settings!$C$7,IF(Settings!$C$6&gt;=Settings!$C$7,"Unpaid past due at year end: review","Pay before year end to avoid disallowance"),""))</f>
        <v/>
      </c>
    </row>
    <row r="352" customFormat="false" ht="15" hidden="false" customHeight="false" outlineLevel="0" collapsed="false">
      <c r="A352" s="8"/>
      <c r="B352" s="8"/>
      <c r="C352" s="19"/>
      <c r="D352" s="8"/>
      <c r="E352" s="17"/>
      <c r="F352" s="17"/>
      <c r="G352" s="21"/>
      <c r="H352" s="21"/>
      <c r="I352" s="22" t="str">
        <f aca="false">IF(D352="","",G352-H352)</f>
        <v/>
      </c>
      <c r="J352" s="23" t="str">
        <f aca="false">IF(D352="","",Settings!$C$6-E352)</f>
        <v/>
      </c>
      <c r="K352" s="10" t="str">
        <f aca="false">IF(D352="","",IF(J352&lt;=30,"0-30 days",IF(J352&lt;=45,"31-45 days",IF(J352&lt;=60,"46-60 days",IF(J352&lt;=90,"61-90 days",IF(J352&lt;=180,"91-180 days","Over 180 days"))))))</f>
        <v/>
      </c>
      <c r="L352" s="24" t="str">
        <f aca="false">IF(OR(D352="",NOT(OR(B352="Micro",B352="Small"))),"",IF(F352="",E352,F352)+IF(C352="",Settings!$C$10,MIN(C352,Settings!$C$11)))</f>
        <v/>
      </c>
      <c r="M352" s="23" t="str">
        <f aca="false">IF(L352="","",MAX(0,Settings!$C$6-L352))</f>
        <v/>
      </c>
      <c r="N352" s="10" t="str">
        <f aca="false">IF(D352="","",IF(I352&lt;=0,"Paid",IF(NOT(OR(B352="Micro",B352="Small")),"Not covered by s.15",IF(M352&gt;0,"MSME overdue","MSME within due date"))))</f>
        <v/>
      </c>
      <c r="O352" s="22" t="str">
        <f aca="false">IF(N352&lt;&gt;"MSME overdue","",ROUND(I352*((1+Settings!$C$9*Settings!$C$8/12)^(M352/(365/12))-1),0))</f>
        <v/>
      </c>
      <c r="P352" s="10" t="str">
        <f aca="false">IF(OR(L352="",I352&lt;=0),"",IF(L352&lt;=Settings!$C$7,IF(Settings!$C$6&gt;=Settings!$C$7,"Unpaid past due at year end: review","Pay before year end to avoid disallowance"),""))</f>
        <v/>
      </c>
    </row>
    <row r="353" customFormat="false" ht="15" hidden="false" customHeight="false" outlineLevel="0" collapsed="false">
      <c r="A353" s="8"/>
      <c r="B353" s="8"/>
      <c r="C353" s="19"/>
      <c r="D353" s="8"/>
      <c r="E353" s="17"/>
      <c r="F353" s="17"/>
      <c r="G353" s="21"/>
      <c r="H353" s="21"/>
      <c r="I353" s="22" t="str">
        <f aca="false">IF(D353="","",G353-H353)</f>
        <v/>
      </c>
      <c r="J353" s="23" t="str">
        <f aca="false">IF(D353="","",Settings!$C$6-E353)</f>
        <v/>
      </c>
      <c r="K353" s="10" t="str">
        <f aca="false">IF(D353="","",IF(J353&lt;=30,"0-30 days",IF(J353&lt;=45,"31-45 days",IF(J353&lt;=60,"46-60 days",IF(J353&lt;=90,"61-90 days",IF(J353&lt;=180,"91-180 days","Over 180 days"))))))</f>
        <v/>
      </c>
      <c r="L353" s="24" t="str">
        <f aca="false">IF(OR(D353="",NOT(OR(B353="Micro",B353="Small"))),"",IF(F353="",E353,F353)+IF(C353="",Settings!$C$10,MIN(C353,Settings!$C$11)))</f>
        <v/>
      </c>
      <c r="M353" s="23" t="str">
        <f aca="false">IF(L353="","",MAX(0,Settings!$C$6-L353))</f>
        <v/>
      </c>
      <c r="N353" s="10" t="str">
        <f aca="false">IF(D353="","",IF(I353&lt;=0,"Paid",IF(NOT(OR(B353="Micro",B353="Small")),"Not covered by s.15",IF(M353&gt;0,"MSME overdue","MSME within due date"))))</f>
        <v/>
      </c>
      <c r="O353" s="22" t="str">
        <f aca="false">IF(N353&lt;&gt;"MSME overdue","",ROUND(I353*((1+Settings!$C$9*Settings!$C$8/12)^(M353/(365/12))-1),0))</f>
        <v/>
      </c>
      <c r="P353" s="10" t="str">
        <f aca="false">IF(OR(L353="",I353&lt;=0),"",IF(L353&lt;=Settings!$C$7,IF(Settings!$C$6&gt;=Settings!$C$7,"Unpaid past due at year end: review","Pay before year end to avoid disallowance"),""))</f>
        <v/>
      </c>
    </row>
    <row r="354" customFormat="false" ht="15" hidden="false" customHeight="false" outlineLevel="0" collapsed="false">
      <c r="A354" s="8"/>
      <c r="B354" s="8"/>
      <c r="C354" s="19"/>
      <c r="D354" s="8"/>
      <c r="E354" s="17"/>
      <c r="F354" s="17"/>
      <c r="G354" s="21"/>
      <c r="H354" s="21"/>
      <c r="I354" s="22" t="str">
        <f aca="false">IF(D354="","",G354-H354)</f>
        <v/>
      </c>
      <c r="J354" s="23" t="str">
        <f aca="false">IF(D354="","",Settings!$C$6-E354)</f>
        <v/>
      </c>
      <c r="K354" s="10" t="str">
        <f aca="false">IF(D354="","",IF(J354&lt;=30,"0-30 days",IF(J354&lt;=45,"31-45 days",IF(J354&lt;=60,"46-60 days",IF(J354&lt;=90,"61-90 days",IF(J354&lt;=180,"91-180 days","Over 180 days"))))))</f>
        <v/>
      </c>
      <c r="L354" s="24" t="str">
        <f aca="false">IF(OR(D354="",NOT(OR(B354="Micro",B354="Small"))),"",IF(F354="",E354,F354)+IF(C354="",Settings!$C$10,MIN(C354,Settings!$C$11)))</f>
        <v/>
      </c>
      <c r="M354" s="23" t="str">
        <f aca="false">IF(L354="","",MAX(0,Settings!$C$6-L354))</f>
        <v/>
      </c>
      <c r="N354" s="10" t="str">
        <f aca="false">IF(D354="","",IF(I354&lt;=0,"Paid",IF(NOT(OR(B354="Micro",B354="Small")),"Not covered by s.15",IF(M354&gt;0,"MSME overdue","MSME within due date"))))</f>
        <v/>
      </c>
      <c r="O354" s="22" t="str">
        <f aca="false">IF(N354&lt;&gt;"MSME overdue","",ROUND(I354*((1+Settings!$C$9*Settings!$C$8/12)^(M354/(365/12))-1),0))</f>
        <v/>
      </c>
      <c r="P354" s="10" t="str">
        <f aca="false">IF(OR(L354="",I354&lt;=0),"",IF(L354&lt;=Settings!$C$7,IF(Settings!$C$6&gt;=Settings!$C$7,"Unpaid past due at year end: review","Pay before year end to avoid disallowance"),""))</f>
        <v/>
      </c>
    </row>
    <row r="355" customFormat="false" ht="15" hidden="false" customHeight="false" outlineLevel="0" collapsed="false">
      <c r="A355" s="8"/>
      <c r="B355" s="8"/>
      <c r="C355" s="19"/>
      <c r="D355" s="8"/>
      <c r="E355" s="17"/>
      <c r="F355" s="17"/>
      <c r="G355" s="21"/>
      <c r="H355" s="21"/>
      <c r="I355" s="22" t="str">
        <f aca="false">IF(D355="","",G355-H355)</f>
        <v/>
      </c>
      <c r="J355" s="23" t="str">
        <f aca="false">IF(D355="","",Settings!$C$6-E355)</f>
        <v/>
      </c>
      <c r="K355" s="10" t="str">
        <f aca="false">IF(D355="","",IF(J355&lt;=30,"0-30 days",IF(J355&lt;=45,"31-45 days",IF(J355&lt;=60,"46-60 days",IF(J355&lt;=90,"61-90 days",IF(J355&lt;=180,"91-180 days","Over 180 days"))))))</f>
        <v/>
      </c>
      <c r="L355" s="24" t="str">
        <f aca="false">IF(OR(D355="",NOT(OR(B355="Micro",B355="Small"))),"",IF(F355="",E355,F355)+IF(C355="",Settings!$C$10,MIN(C355,Settings!$C$11)))</f>
        <v/>
      </c>
      <c r="M355" s="23" t="str">
        <f aca="false">IF(L355="","",MAX(0,Settings!$C$6-L355))</f>
        <v/>
      </c>
      <c r="N355" s="10" t="str">
        <f aca="false">IF(D355="","",IF(I355&lt;=0,"Paid",IF(NOT(OR(B355="Micro",B355="Small")),"Not covered by s.15",IF(M355&gt;0,"MSME overdue","MSME within due date"))))</f>
        <v/>
      </c>
      <c r="O355" s="22" t="str">
        <f aca="false">IF(N355&lt;&gt;"MSME overdue","",ROUND(I355*((1+Settings!$C$9*Settings!$C$8/12)^(M355/(365/12))-1),0))</f>
        <v/>
      </c>
      <c r="P355" s="10" t="str">
        <f aca="false">IF(OR(L355="",I355&lt;=0),"",IF(L355&lt;=Settings!$C$7,IF(Settings!$C$6&gt;=Settings!$C$7,"Unpaid past due at year end: review","Pay before year end to avoid disallowance"),""))</f>
        <v/>
      </c>
    </row>
    <row r="356" customFormat="false" ht="15" hidden="false" customHeight="false" outlineLevel="0" collapsed="false">
      <c r="A356" s="8"/>
      <c r="B356" s="8"/>
      <c r="C356" s="19"/>
      <c r="D356" s="8"/>
      <c r="E356" s="17"/>
      <c r="F356" s="17"/>
      <c r="G356" s="21"/>
      <c r="H356" s="21"/>
      <c r="I356" s="22" t="str">
        <f aca="false">IF(D356="","",G356-H356)</f>
        <v/>
      </c>
      <c r="J356" s="23" t="str">
        <f aca="false">IF(D356="","",Settings!$C$6-E356)</f>
        <v/>
      </c>
      <c r="K356" s="10" t="str">
        <f aca="false">IF(D356="","",IF(J356&lt;=30,"0-30 days",IF(J356&lt;=45,"31-45 days",IF(J356&lt;=60,"46-60 days",IF(J356&lt;=90,"61-90 days",IF(J356&lt;=180,"91-180 days","Over 180 days"))))))</f>
        <v/>
      </c>
      <c r="L356" s="24" t="str">
        <f aca="false">IF(OR(D356="",NOT(OR(B356="Micro",B356="Small"))),"",IF(F356="",E356,F356)+IF(C356="",Settings!$C$10,MIN(C356,Settings!$C$11)))</f>
        <v/>
      </c>
      <c r="M356" s="23" t="str">
        <f aca="false">IF(L356="","",MAX(0,Settings!$C$6-L356))</f>
        <v/>
      </c>
      <c r="N356" s="10" t="str">
        <f aca="false">IF(D356="","",IF(I356&lt;=0,"Paid",IF(NOT(OR(B356="Micro",B356="Small")),"Not covered by s.15",IF(M356&gt;0,"MSME overdue","MSME within due date"))))</f>
        <v/>
      </c>
      <c r="O356" s="22" t="str">
        <f aca="false">IF(N356&lt;&gt;"MSME overdue","",ROUND(I356*((1+Settings!$C$9*Settings!$C$8/12)^(M356/(365/12))-1),0))</f>
        <v/>
      </c>
      <c r="P356" s="10" t="str">
        <f aca="false">IF(OR(L356="",I356&lt;=0),"",IF(L356&lt;=Settings!$C$7,IF(Settings!$C$6&gt;=Settings!$C$7,"Unpaid past due at year end: review","Pay before year end to avoid disallowance"),""))</f>
        <v/>
      </c>
    </row>
    <row r="357" customFormat="false" ht="15" hidden="false" customHeight="false" outlineLevel="0" collapsed="false">
      <c r="A357" s="8"/>
      <c r="B357" s="8"/>
      <c r="C357" s="19"/>
      <c r="D357" s="8"/>
      <c r="E357" s="17"/>
      <c r="F357" s="17"/>
      <c r="G357" s="21"/>
      <c r="H357" s="21"/>
      <c r="I357" s="22" t="str">
        <f aca="false">IF(D357="","",G357-H357)</f>
        <v/>
      </c>
      <c r="J357" s="23" t="str">
        <f aca="false">IF(D357="","",Settings!$C$6-E357)</f>
        <v/>
      </c>
      <c r="K357" s="10" t="str">
        <f aca="false">IF(D357="","",IF(J357&lt;=30,"0-30 days",IF(J357&lt;=45,"31-45 days",IF(J357&lt;=60,"46-60 days",IF(J357&lt;=90,"61-90 days",IF(J357&lt;=180,"91-180 days","Over 180 days"))))))</f>
        <v/>
      </c>
      <c r="L357" s="24" t="str">
        <f aca="false">IF(OR(D357="",NOT(OR(B357="Micro",B357="Small"))),"",IF(F357="",E357,F357)+IF(C357="",Settings!$C$10,MIN(C357,Settings!$C$11)))</f>
        <v/>
      </c>
      <c r="M357" s="23" t="str">
        <f aca="false">IF(L357="","",MAX(0,Settings!$C$6-L357))</f>
        <v/>
      </c>
      <c r="N357" s="10" t="str">
        <f aca="false">IF(D357="","",IF(I357&lt;=0,"Paid",IF(NOT(OR(B357="Micro",B357="Small")),"Not covered by s.15",IF(M357&gt;0,"MSME overdue","MSME within due date"))))</f>
        <v/>
      </c>
      <c r="O357" s="22" t="str">
        <f aca="false">IF(N357&lt;&gt;"MSME overdue","",ROUND(I357*((1+Settings!$C$9*Settings!$C$8/12)^(M357/(365/12))-1),0))</f>
        <v/>
      </c>
      <c r="P357" s="10" t="str">
        <f aca="false">IF(OR(L357="",I357&lt;=0),"",IF(L357&lt;=Settings!$C$7,IF(Settings!$C$6&gt;=Settings!$C$7,"Unpaid past due at year end: review","Pay before year end to avoid disallowance"),""))</f>
        <v/>
      </c>
    </row>
    <row r="358" customFormat="false" ht="15" hidden="false" customHeight="false" outlineLevel="0" collapsed="false">
      <c r="A358" s="8"/>
      <c r="B358" s="8"/>
      <c r="C358" s="19"/>
      <c r="D358" s="8"/>
      <c r="E358" s="17"/>
      <c r="F358" s="17"/>
      <c r="G358" s="21"/>
      <c r="H358" s="21"/>
      <c r="I358" s="22" t="str">
        <f aca="false">IF(D358="","",G358-H358)</f>
        <v/>
      </c>
      <c r="J358" s="23" t="str">
        <f aca="false">IF(D358="","",Settings!$C$6-E358)</f>
        <v/>
      </c>
      <c r="K358" s="10" t="str">
        <f aca="false">IF(D358="","",IF(J358&lt;=30,"0-30 days",IF(J358&lt;=45,"31-45 days",IF(J358&lt;=60,"46-60 days",IF(J358&lt;=90,"61-90 days",IF(J358&lt;=180,"91-180 days","Over 180 days"))))))</f>
        <v/>
      </c>
      <c r="L358" s="24" t="str">
        <f aca="false">IF(OR(D358="",NOT(OR(B358="Micro",B358="Small"))),"",IF(F358="",E358,F358)+IF(C358="",Settings!$C$10,MIN(C358,Settings!$C$11)))</f>
        <v/>
      </c>
      <c r="M358" s="23" t="str">
        <f aca="false">IF(L358="","",MAX(0,Settings!$C$6-L358))</f>
        <v/>
      </c>
      <c r="N358" s="10" t="str">
        <f aca="false">IF(D358="","",IF(I358&lt;=0,"Paid",IF(NOT(OR(B358="Micro",B358="Small")),"Not covered by s.15",IF(M358&gt;0,"MSME overdue","MSME within due date"))))</f>
        <v/>
      </c>
      <c r="O358" s="22" t="str">
        <f aca="false">IF(N358&lt;&gt;"MSME overdue","",ROUND(I358*((1+Settings!$C$9*Settings!$C$8/12)^(M358/(365/12))-1),0))</f>
        <v/>
      </c>
      <c r="P358" s="10" t="str">
        <f aca="false">IF(OR(L358="",I358&lt;=0),"",IF(L358&lt;=Settings!$C$7,IF(Settings!$C$6&gt;=Settings!$C$7,"Unpaid past due at year end: review","Pay before year end to avoid disallowance"),""))</f>
        <v/>
      </c>
    </row>
    <row r="359" customFormat="false" ht="15" hidden="false" customHeight="false" outlineLevel="0" collapsed="false">
      <c r="A359" s="8"/>
      <c r="B359" s="8"/>
      <c r="C359" s="19"/>
      <c r="D359" s="8"/>
      <c r="E359" s="17"/>
      <c r="F359" s="17"/>
      <c r="G359" s="21"/>
      <c r="H359" s="21"/>
      <c r="I359" s="22" t="str">
        <f aca="false">IF(D359="","",G359-H359)</f>
        <v/>
      </c>
      <c r="J359" s="23" t="str">
        <f aca="false">IF(D359="","",Settings!$C$6-E359)</f>
        <v/>
      </c>
      <c r="K359" s="10" t="str">
        <f aca="false">IF(D359="","",IF(J359&lt;=30,"0-30 days",IF(J359&lt;=45,"31-45 days",IF(J359&lt;=60,"46-60 days",IF(J359&lt;=90,"61-90 days",IF(J359&lt;=180,"91-180 days","Over 180 days"))))))</f>
        <v/>
      </c>
      <c r="L359" s="24" t="str">
        <f aca="false">IF(OR(D359="",NOT(OR(B359="Micro",B359="Small"))),"",IF(F359="",E359,F359)+IF(C359="",Settings!$C$10,MIN(C359,Settings!$C$11)))</f>
        <v/>
      </c>
      <c r="M359" s="23" t="str">
        <f aca="false">IF(L359="","",MAX(0,Settings!$C$6-L359))</f>
        <v/>
      </c>
      <c r="N359" s="10" t="str">
        <f aca="false">IF(D359="","",IF(I359&lt;=0,"Paid",IF(NOT(OR(B359="Micro",B359="Small")),"Not covered by s.15",IF(M359&gt;0,"MSME overdue","MSME within due date"))))</f>
        <v/>
      </c>
      <c r="O359" s="22" t="str">
        <f aca="false">IF(N359&lt;&gt;"MSME overdue","",ROUND(I359*((1+Settings!$C$9*Settings!$C$8/12)^(M359/(365/12))-1),0))</f>
        <v/>
      </c>
      <c r="P359" s="10" t="str">
        <f aca="false">IF(OR(L359="",I359&lt;=0),"",IF(L359&lt;=Settings!$C$7,IF(Settings!$C$6&gt;=Settings!$C$7,"Unpaid past due at year end: review","Pay before year end to avoid disallowance"),""))</f>
        <v/>
      </c>
    </row>
    <row r="360" customFormat="false" ht="15" hidden="false" customHeight="false" outlineLevel="0" collapsed="false">
      <c r="A360" s="8"/>
      <c r="B360" s="8"/>
      <c r="C360" s="19"/>
      <c r="D360" s="8"/>
      <c r="E360" s="17"/>
      <c r="F360" s="17"/>
      <c r="G360" s="21"/>
      <c r="H360" s="21"/>
      <c r="I360" s="22" t="str">
        <f aca="false">IF(D360="","",G360-H360)</f>
        <v/>
      </c>
      <c r="J360" s="23" t="str">
        <f aca="false">IF(D360="","",Settings!$C$6-E360)</f>
        <v/>
      </c>
      <c r="K360" s="10" t="str">
        <f aca="false">IF(D360="","",IF(J360&lt;=30,"0-30 days",IF(J360&lt;=45,"31-45 days",IF(J360&lt;=60,"46-60 days",IF(J360&lt;=90,"61-90 days",IF(J360&lt;=180,"91-180 days","Over 180 days"))))))</f>
        <v/>
      </c>
      <c r="L360" s="24" t="str">
        <f aca="false">IF(OR(D360="",NOT(OR(B360="Micro",B360="Small"))),"",IF(F360="",E360,F360)+IF(C360="",Settings!$C$10,MIN(C360,Settings!$C$11)))</f>
        <v/>
      </c>
      <c r="M360" s="23" t="str">
        <f aca="false">IF(L360="","",MAX(0,Settings!$C$6-L360))</f>
        <v/>
      </c>
      <c r="N360" s="10" t="str">
        <f aca="false">IF(D360="","",IF(I360&lt;=0,"Paid",IF(NOT(OR(B360="Micro",B360="Small")),"Not covered by s.15",IF(M360&gt;0,"MSME overdue","MSME within due date"))))</f>
        <v/>
      </c>
      <c r="O360" s="22" t="str">
        <f aca="false">IF(N360&lt;&gt;"MSME overdue","",ROUND(I360*((1+Settings!$C$9*Settings!$C$8/12)^(M360/(365/12))-1),0))</f>
        <v/>
      </c>
      <c r="P360" s="10" t="str">
        <f aca="false">IF(OR(L360="",I360&lt;=0),"",IF(L360&lt;=Settings!$C$7,IF(Settings!$C$6&gt;=Settings!$C$7,"Unpaid past due at year end: review","Pay before year end to avoid disallowance"),""))</f>
        <v/>
      </c>
    </row>
    <row r="361" customFormat="false" ht="15" hidden="false" customHeight="false" outlineLevel="0" collapsed="false">
      <c r="A361" s="8"/>
      <c r="B361" s="8"/>
      <c r="C361" s="19"/>
      <c r="D361" s="8"/>
      <c r="E361" s="17"/>
      <c r="F361" s="17"/>
      <c r="G361" s="21"/>
      <c r="H361" s="21"/>
      <c r="I361" s="22" t="str">
        <f aca="false">IF(D361="","",G361-H361)</f>
        <v/>
      </c>
      <c r="J361" s="23" t="str">
        <f aca="false">IF(D361="","",Settings!$C$6-E361)</f>
        <v/>
      </c>
      <c r="K361" s="10" t="str">
        <f aca="false">IF(D361="","",IF(J361&lt;=30,"0-30 days",IF(J361&lt;=45,"31-45 days",IF(J361&lt;=60,"46-60 days",IF(J361&lt;=90,"61-90 days",IF(J361&lt;=180,"91-180 days","Over 180 days"))))))</f>
        <v/>
      </c>
      <c r="L361" s="24" t="str">
        <f aca="false">IF(OR(D361="",NOT(OR(B361="Micro",B361="Small"))),"",IF(F361="",E361,F361)+IF(C361="",Settings!$C$10,MIN(C361,Settings!$C$11)))</f>
        <v/>
      </c>
      <c r="M361" s="23" t="str">
        <f aca="false">IF(L361="","",MAX(0,Settings!$C$6-L361))</f>
        <v/>
      </c>
      <c r="N361" s="10" t="str">
        <f aca="false">IF(D361="","",IF(I361&lt;=0,"Paid",IF(NOT(OR(B361="Micro",B361="Small")),"Not covered by s.15",IF(M361&gt;0,"MSME overdue","MSME within due date"))))</f>
        <v/>
      </c>
      <c r="O361" s="22" t="str">
        <f aca="false">IF(N361&lt;&gt;"MSME overdue","",ROUND(I361*((1+Settings!$C$9*Settings!$C$8/12)^(M361/(365/12))-1),0))</f>
        <v/>
      </c>
      <c r="P361" s="10" t="str">
        <f aca="false">IF(OR(L361="",I361&lt;=0),"",IF(L361&lt;=Settings!$C$7,IF(Settings!$C$6&gt;=Settings!$C$7,"Unpaid past due at year end: review","Pay before year end to avoid disallowance"),""))</f>
        <v/>
      </c>
    </row>
    <row r="362" customFormat="false" ht="15" hidden="false" customHeight="false" outlineLevel="0" collapsed="false">
      <c r="A362" s="8"/>
      <c r="B362" s="8"/>
      <c r="C362" s="19"/>
      <c r="D362" s="8"/>
      <c r="E362" s="17"/>
      <c r="F362" s="17"/>
      <c r="G362" s="21"/>
      <c r="H362" s="21"/>
      <c r="I362" s="22" t="str">
        <f aca="false">IF(D362="","",G362-H362)</f>
        <v/>
      </c>
      <c r="J362" s="23" t="str">
        <f aca="false">IF(D362="","",Settings!$C$6-E362)</f>
        <v/>
      </c>
      <c r="K362" s="10" t="str">
        <f aca="false">IF(D362="","",IF(J362&lt;=30,"0-30 days",IF(J362&lt;=45,"31-45 days",IF(J362&lt;=60,"46-60 days",IF(J362&lt;=90,"61-90 days",IF(J362&lt;=180,"91-180 days","Over 180 days"))))))</f>
        <v/>
      </c>
      <c r="L362" s="24" t="str">
        <f aca="false">IF(OR(D362="",NOT(OR(B362="Micro",B362="Small"))),"",IF(F362="",E362,F362)+IF(C362="",Settings!$C$10,MIN(C362,Settings!$C$11)))</f>
        <v/>
      </c>
      <c r="M362" s="23" t="str">
        <f aca="false">IF(L362="","",MAX(0,Settings!$C$6-L362))</f>
        <v/>
      </c>
      <c r="N362" s="10" t="str">
        <f aca="false">IF(D362="","",IF(I362&lt;=0,"Paid",IF(NOT(OR(B362="Micro",B362="Small")),"Not covered by s.15",IF(M362&gt;0,"MSME overdue","MSME within due date"))))</f>
        <v/>
      </c>
      <c r="O362" s="22" t="str">
        <f aca="false">IF(N362&lt;&gt;"MSME overdue","",ROUND(I362*((1+Settings!$C$9*Settings!$C$8/12)^(M362/(365/12))-1),0))</f>
        <v/>
      </c>
      <c r="P362" s="10" t="str">
        <f aca="false">IF(OR(L362="",I362&lt;=0),"",IF(L362&lt;=Settings!$C$7,IF(Settings!$C$6&gt;=Settings!$C$7,"Unpaid past due at year end: review","Pay before year end to avoid disallowance"),""))</f>
        <v/>
      </c>
    </row>
    <row r="363" customFormat="false" ht="15" hidden="false" customHeight="false" outlineLevel="0" collapsed="false">
      <c r="A363" s="8"/>
      <c r="B363" s="8"/>
      <c r="C363" s="19"/>
      <c r="D363" s="8"/>
      <c r="E363" s="17"/>
      <c r="F363" s="17"/>
      <c r="G363" s="21"/>
      <c r="H363" s="21"/>
      <c r="I363" s="22" t="str">
        <f aca="false">IF(D363="","",G363-H363)</f>
        <v/>
      </c>
      <c r="J363" s="23" t="str">
        <f aca="false">IF(D363="","",Settings!$C$6-E363)</f>
        <v/>
      </c>
      <c r="K363" s="10" t="str">
        <f aca="false">IF(D363="","",IF(J363&lt;=30,"0-30 days",IF(J363&lt;=45,"31-45 days",IF(J363&lt;=60,"46-60 days",IF(J363&lt;=90,"61-90 days",IF(J363&lt;=180,"91-180 days","Over 180 days"))))))</f>
        <v/>
      </c>
      <c r="L363" s="24" t="str">
        <f aca="false">IF(OR(D363="",NOT(OR(B363="Micro",B363="Small"))),"",IF(F363="",E363,F363)+IF(C363="",Settings!$C$10,MIN(C363,Settings!$C$11)))</f>
        <v/>
      </c>
      <c r="M363" s="23" t="str">
        <f aca="false">IF(L363="","",MAX(0,Settings!$C$6-L363))</f>
        <v/>
      </c>
      <c r="N363" s="10" t="str">
        <f aca="false">IF(D363="","",IF(I363&lt;=0,"Paid",IF(NOT(OR(B363="Micro",B363="Small")),"Not covered by s.15",IF(M363&gt;0,"MSME overdue","MSME within due date"))))</f>
        <v/>
      </c>
      <c r="O363" s="22" t="str">
        <f aca="false">IF(N363&lt;&gt;"MSME overdue","",ROUND(I363*((1+Settings!$C$9*Settings!$C$8/12)^(M363/(365/12))-1),0))</f>
        <v/>
      </c>
      <c r="P363" s="10" t="str">
        <f aca="false">IF(OR(L363="",I363&lt;=0),"",IF(L363&lt;=Settings!$C$7,IF(Settings!$C$6&gt;=Settings!$C$7,"Unpaid past due at year end: review","Pay before year end to avoid disallowance"),""))</f>
        <v/>
      </c>
    </row>
    <row r="364" customFormat="false" ht="15" hidden="false" customHeight="false" outlineLevel="0" collapsed="false">
      <c r="A364" s="8"/>
      <c r="B364" s="8"/>
      <c r="C364" s="19"/>
      <c r="D364" s="8"/>
      <c r="E364" s="17"/>
      <c r="F364" s="17"/>
      <c r="G364" s="21"/>
      <c r="H364" s="21"/>
      <c r="I364" s="22" t="str">
        <f aca="false">IF(D364="","",G364-H364)</f>
        <v/>
      </c>
      <c r="J364" s="23" t="str">
        <f aca="false">IF(D364="","",Settings!$C$6-E364)</f>
        <v/>
      </c>
      <c r="K364" s="10" t="str">
        <f aca="false">IF(D364="","",IF(J364&lt;=30,"0-30 days",IF(J364&lt;=45,"31-45 days",IF(J364&lt;=60,"46-60 days",IF(J364&lt;=90,"61-90 days",IF(J364&lt;=180,"91-180 days","Over 180 days"))))))</f>
        <v/>
      </c>
      <c r="L364" s="24" t="str">
        <f aca="false">IF(OR(D364="",NOT(OR(B364="Micro",B364="Small"))),"",IF(F364="",E364,F364)+IF(C364="",Settings!$C$10,MIN(C364,Settings!$C$11)))</f>
        <v/>
      </c>
      <c r="M364" s="23" t="str">
        <f aca="false">IF(L364="","",MAX(0,Settings!$C$6-L364))</f>
        <v/>
      </c>
      <c r="N364" s="10" t="str">
        <f aca="false">IF(D364="","",IF(I364&lt;=0,"Paid",IF(NOT(OR(B364="Micro",B364="Small")),"Not covered by s.15",IF(M364&gt;0,"MSME overdue","MSME within due date"))))</f>
        <v/>
      </c>
      <c r="O364" s="22" t="str">
        <f aca="false">IF(N364&lt;&gt;"MSME overdue","",ROUND(I364*((1+Settings!$C$9*Settings!$C$8/12)^(M364/(365/12))-1),0))</f>
        <v/>
      </c>
      <c r="P364" s="10" t="str">
        <f aca="false">IF(OR(L364="",I364&lt;=0),"",IF(L364&lt;=Settings!$C$7,IF(Settings!$C$6&gt;=Settings!$C$7,"Unpaid past due at year end: review","Pay before year end to avoid disallowance"),""))</f>
        <v/>
      </c>
    </row>
    <row r="365" customFormat="false" ht="15" hidden="false" customHeight="false" outlineLevel="0" collapsed="false">
      <c r="A365" s="8"/>
      <c r="B365" s="8"/>
      <c r="C365" s="19"/>
      <c r="D365" s="8"/>
      <c r="E365" s="17"/>
      <c r="F365" s="17"/>
      <c r="G365" s="21"/>
      <c r="H365" s="21"/>
      <c r="I365" s="22" t="str">
        <f aca="false">IF(D365="","",G365-H365)</f>
        <v/>
      </c>
      <c r="J365" s="23" t="str">
        <f aca="false">IF(D365="","",Settings!$C$6-E365)</f>
        <v/>
      </c>
      <c r="K365" s="10" t="str">
        <f aca="false">IF(D365="","",IF(J365&lt;=30,"0-30 days",IF(J365&lt;=45,"31-45 days",IF(J365&lt;=60,"46-60 days",IF(J365&lt;=90,"61-90 days",IF(J365&lt;=180,"91-180 days","Over 180 days"))))))</f>
        <v/>
      </c>
      <c r="L365" s="24" t="str">
        <f aca="false">IF(OR(D365="",NOT(OR(B365="Micro",B365="Small"))),"",IF(F365="",E365,F365)+IF(C365="",Settings!$C$10,MIN(C365,Settings!$C$11)))</f>
        <v/>
      </c>
      <c r="M365" s="23" t="str">
        <f aca="false">IF(L365="","",MAX(0,Settings!$C$6-L365))</f>
        <v/>
      </c>
      <c r="N365" s="10" t="str">
        <f aca="false">IF(D365="","",IF(I365&lt;=0,"Paid",IF(NOT(OR(B365="Micro",B365="Small")),"Not covered by s.15",IF(M365&gt;0,"MSME overdue","MSME within due date"))))</f>
        <v/>
      </c>
      <c r="O365" s="22" t="str">
        <f aca="false">IF(N365&lt;&gt;"MSME overdue","",ROUND(I365*((1+Settings!$C$9*Settings!$C$8/12)^(M365/(365/12))-1),0))</f>
        <v/>
      </c>
      <c r="P365" s="10" t="str">
        <f aca="false">IF(OR(L365="",I365&lt;=0),"",IF(L365&lt;=Settings!$C$7,IF(Settings!$C$6&gt;=Settings!$C$7,"Unpaid past due at year end: review","Pay before year end to avoid disallowance"),""))</f>
        <v/>
      </c>
    </row>
    <row r="366" customFormat="false" ht="15" hidden="false" customHeight="false" outlineLevel="0" collapsed="false">
      <c r="A366" s="8"/>
      <c r="B366" s="8"/>
      <c r="C366" s="19"/>
      <c r="D366" s="8"/>
      <c r="E366" s="17"/>
      <c r="F366" s="17"/>
      <c r="G366" s="21"/>
      <c r="H366" s="21"/>
      <c r="I366" s="22" t="str">
        <f aca="false">IF(D366="","",G366-H366)</f>
        <v/>
      </c>
      <c r="J366" s="23" t="str">
        <f aca="false">IF(D366="","",Settings!$C$6-E366)</f>
        <v/>
      </c>
      <c r="K366" s="10" t="str">
        <f aca="false">IF(D366="","",IF(J366&lt;=30,"0-30 days",IF(J366&lt;=45,"31-45 days",IF(J366&lt;=60,"46-60 days",IF(J366&lt;=90,"61-90 days",IF(J366&lt;=180,"91-180 days","Over 180 days"))))))</f>
        <v/>
      </c>
      <c r="L366" s="24" t="str">
        <f aca="false">IF(OR(D366="",NOT(OR(B366="Micro",B366="Small"))),"",IF(F366="",E366,F366)+IF(C366="",Settings!$C$10,MIN(C366,Settings!$C$11)))</f>
        <v/>
      </c>
      <c r="M366" s="23" t="str">
        <f aca="false">IF(L366="","",MAX(0,Settings!$C$6-L366))</f>
        <v/>
      </c>
      <c r="N366" s="10" t="str">
        <f aca="false">IF(D366="","",IF(I366&lt;=0,"Paid",IF(NOT(OR(B366="Micro",B366="Small")),"Not covered by s.15",IF(M366&gt;0,"MSME overdue","MSME within due date"))))</f>
        <v/>
      </c>
      <c r="O366" s="22" t="str">
        <f aca="false">IF(N366&lt;&gt;"MSME overdue","",ROUND(I366*((1+Settings!$C$9*Settings!$C$8/12)^(M366/(365/12))-1),0))</f>
        <v/>
      </c>
      <c r="P366" s="10" t="str">
        <f aca="false">IF(OR(L366="",I366&lt;=0),"",IF(L366&lt;=Settings!$C$7,IF(Settings!$C$6&gt;=Settings!$C$7,"Unpaid past due at year end: review","Pay before year end to avoid disallowance"),""))</f>
        <v/>
      </c>
    </row>
    <row r="367" customFormat="false" ht="15" hidden="false" customHeight="false" outlineLevel="0" collapsed="false">
      <c r="A367" s="8"/>
      <c r="B367" s="8"/>
      <c r="C367" s="19"/>
      <c r="D367" s="8"/>
      <c r="E367" s="17"/>
      <c r="F367" s="17"/>
      <c r="G367" s="21"/>
      <c r="H367" s="21"/>
      <c r="I367" s="22" t="str">
        <f aca="false">IF(D367="","",G367-H367)</f>
        <v/>
      </c>
      <c r="J367" s="23" t="str">
        <f aca="false">IF(D367="","",Settings!$C$6-E367)</f>
        <v/>
      </c>
      <c r="K367" s="10" t="str">
        <f aca="false">IF(D367="","",IF(J367&lt;=30,"0-30 days",IF(J367&lt;=45,"31-45 days",IF(J367&lt;=60,"46-60 days",IF(J367&lt;=90,"61-90 days",IF(J367&lt;=180,"91-180 days","Over 180 days"))))))</f>
        <v/>
      </c>
      <c r="L367" s="24" t="str">
        <f aca="false">IF(OR(D367="",NOT(OR(B367="Micro",B367="Small"))),"",IF(F367="",E367,F367)+IF(C367="",Settings!$C$10,MIN(C367,Settings!$C$11)))</f>
        <v/>
      </c>
      <c r="M367" s="23" t="str">
        <f aca="false">IF(L367="","",MAX(0,Settings!$C$6-L367))</f>
        <v/>
      </c>
      <c r="N367" s="10" t="str">
        <f aca="false">IF(D367="","",IF(I367&lt;=0,"Paid",IF(NOT(OR(B367="Micro",B367="Small")),"Not covered by s.15",IF(M367&gt;0,"MSME overdue","MSME within due date"))))</f>
        <v/>
      </c>
      <c r="O367" s="22" t="str">
        <f aca="false">IF(N367&lt;&gt;"MSME overdue","",ROUND(I367*((1+Settings!$C$9*Settings!$C$8/12)^(M367/(365/12))-1),0))</f>
        <v/>
      </c>
      <c r="P367" s="10" t="str">
        <f aca="false">IF(OR(L367="",I367&lt;=0),"",IF(L367&lt;=Settings!$C$7,IF(Settings!$C$6&gt;=Settings!$C$7,"Unpaid past due at year end: review","Pay before year end to avoid disallowance"),""))</f>
        <v/>
      </c>
    </row>
    <row r="368" customFormat="false" ht="15" hidden="false" customHeight="false" outlineLevel="0" collapsed="false">
      <c r="A368" s="8"/>
      <c r="B368" s="8"/>
      <c r="C368" s="19"/>
      <c r="D368" s="8"/>
      <c r="E368" s="17"/>
      <c r="F368" s="17"/>
      <c r="G368" s="21"/>
      <c r="H368" s="21"/>
      <c r="I368" s="22" t="str">
        <f aca="false">IF(D368="","",G368-H368)</f>
        <v/>
      </c>
      <c r="J368" s="23" t="str">
        <f aca="false">IF(D368="","",Settings!$C$6-E368)</f>
        <v/>
      </c>
      <c r="K368" s="10" t="str">
        <f aca="false">IF(D368="","",IF(J368&lt;=30,"0-30 days",IF(J368&lt;=45,"31-45 days",IF(J368&lt;=60,"46-60 days",IF(J368&lt;=90,"61-90 days",IF(J368&lt;=180,"91-180 days","Over 180 days"))))))</f>
        <v/>
      </c>
      <c r="L368" s="24" t="str">
        <f aca="false">IF(OR(D368="",NOT(OR(B368="Micro",B368="Small"))),"",IF(F368="",E368,F368)+IF(C368="",Settings!$C$10,MIN(C368,Settings!$C$11)))</f>
        <v/>
      </c>
      <c r="M368" s="23" t="str">
        <f aca="false">IF(L368="","",MAX(0,Settings!$C$6-L368))</f>
        <v/>
      </c>
      <c r="N368" s="10" t="str">
        <f aca="false">IF(D368="","",IF(I368&lt;=0,"Paid",IF(NOT(OR(B368="Micro",B368="Small")),"Not covered by s.15",IF(M368&gt;0,"MSME overdue","MSME within due date"))))</f>
        <v/>
      </c>
      <c r="O368" s="22" t="str">
        <f aca="false">IF(N368&lt;&gt;"MSME overdue","",ROUND(I368*((1+Settings!$C$9*Settings!$C$8/12)^(M368/(365/12))-1),0))</f>
        <v/>
      </c>
      <c r="P368" s="10" t="str">
        <f aca="false">IF(OR(L368="",I368&lt;=0),"",IF(L368&lt;=Settings!$C$7,IF(Settings!$C$6&gt;=Settings!$C$7,"Unpaid past due at year end: review","Pay before year end to avoid disallowance"),""))</f>
        <v/>
      </c>
    </row>
    <row r="369" customFormat="false" ht="15" hidden="false" customHeight="false" outlineLevel="0" collapsed="false">
      <c r="A369" s="8"/>
      <c r="B369" s="8"/>
      <c r="C369" s="19"/>
      <c r="D369" s="8"/>
      <c r="E369" s="17"/>
      <c r="F369" s="17"/>
      <c r="G369" s="21"/>
      <c r="H369" s="21"/>
      <c r="I369" s="22" t="str">
        <f aca="false">IF(D369="","",G369-H369)</f>
        <v/>
      </c>
      <c r="J369" s="23" t="str">
        <f aca="false">IF(D369="","",Settings!$C$6-E369)</f>
        <v/>
      </c>
      <c r="K369" s="10" t="str">
        <f aca="false">IF(D369="","",IF(J369&lt;=30,"0-30 days",IF(J369&lt;=45,"31-45 days",IF(J369&lt;=60,"46-60 days",IF(J369&lt;=90,"61-90 days",IF(J369&lt;=180,"91-180 days","Over 180 days"))))))</f>
        <v/>
      </c>
      <c r="L369" s="24" t="str">
        <f aca="false">IF(OR(D369="",NOT(OR(B369="Micro",B369="Small"))),"",IF(F369="",E369,F369)+IF(C369="",Settings!$C$10,MIN(C369,Settings!$C$11)))</f>
        <v/>
      </c>
      <c r="M369" s="23" t="str">
        <f aca="false">IF(L369="","",MAX(0,Settings!$C$6-L369))</f>
        <v/>
      </c>
      <c r="N369" s="10" t="str">
        <f aca="false">IF(D369="","",IF(I369&lt;=0,"Paid",IF(NOT(OR(B369="Micro",B369="Small")),"Not covered by s.15",IF(M369&gt;0,"MSME overdue","MSME within due date"))))</f>
        <v/>
      </c>
      <c r="O369" s="22" t="str">
        <f aca="false">IF(N369&lt;&gt;"MSME overdue","",ROUND(I369*((1+Settings!$C$9*Settings!$C$8/12)^(M369/(365/12))-1),0))</f>
        <v/>
      </c>
      <c r="P369" s="10" t="str">
        <f aca="false">IF(OR(L369="",I369&lt;=0),"",IF(L369&lt;=Settings!$C$7,IF(Settings!$C$6&gt;=Settings!$C$7,"Unpaid past due at year end: review","Pay before year end to avoid disallowance"),""))</f>
        <v/>
      </c>
    </row>
    <row r="370" customFormat="false" ht="15" hidden="false" customHeight="false" outlineLevel="0" collapsed="false">
      <c r="A370" s="8"/>
      <c r="B370" s="8"/>
      <c r="C370" s="19"/>
      <c r="D370" s="8"/>
      <c r="E370" s="17"/>
      <c r="F370" s="17"/>
      <c r="G370" s="21"/>
      <c r="H370" s="21"/>
      <c r="I370" s="22" t="str">
        <f aca="false">IF(D370="","",G370-H370)</f>
        <v/>
      </c>
      <c r="J370" s="23" t="str">
        <f aca="false">IF(D370="","",Settings!$C$6-E370)</f>
        <v/>
      </c>
      <c r="K370" s="10" t="str">
        <f aca="false">IF(D370="","",IF(J370&lt;=30,"0-30 days",IF(J370&lt;=45,"31-45 days",IF(J370&lt;=60,"46-60 days",IF(J370&lt;=90,"61-90 days",IF(J370&lt;=180,"91-180 days","Over 180 days"))))))</f>
        <v/>
      </c>
      <c r="L370" s="24" t="str">
        <f aca="false">IF(OR(D370="",NOT(OR(B370="Micro",B370="Small"))),"",IF(F370="",E370,F370)+IF(C370="",Settings!$C$10,MIN(C370,Settings!$C$11)))</f>
        <v/>
      </c>
      <c r="M370" s="23" t="str">
        <f aca="false">IF(L370="","",MAX(0,Settings!$C$6-L370))</f>
        <v/>
      </c>
      <c r="N370" s="10" t="str">
        <f aca="false">IF(D370="","",IF(I370&lt;=0,"Paid",IF(NOT(OR(B370="Micro",B370="Small")),"Not covered by s.15",IF(M370&gt;0,"MSME overdue","MSME within due date"))))</f>
        <v/>
      </c>
      <c r="O370" s="22" t="str">
        <f aca="false">IF(N370&lt;&gt;"MSME overdue","",ROUND(I370*((1+Settings!$C$9*Settings!$C$8/12)^(M370/(365/12))-1),0))</f>
        <v/>
      </c>
      <c r="P370" s="10" t="str">
        <f aca="false">IF(OR(L370="",I370&lt;=0),"",IF(L370&lt;=Settings!$C$7,IF(Settings!$C$6&gt;=Settings!$C$7,"Unpaid past due at year end: review","Pay before year end to avoid disallowance"),""))</f>
        <v/>
      </c>
    </row>
    <row r="371" customFormat="false" ht="15" hidden="false" customHeight="false" outlineLevel="0" collapsed="false">
      <c r="A371" s="8"/>
      <c r="B371" s="8"/>
      <c r="C371" s="19"/>
      <c r="D371" s="8"/>
      <c r="E371" s="17"/>
      <c r="F371" s="17"/>
      <c r="G371" s="21"/>
      <c r="H371" s="21"/>
      <c r="I371" s="22" t="str">
        <f aca="false">IF(D371="","",G371-H371)</f>
        <v/>
      </c>
      <c r="J371" s="23" t="str">
        <f aca="false">IF(D371="","",Settings!$C$6-E371)</f>
        <v/>
      </c>
      <c r="K371" s="10" t="str">
        <f aca="false">IF(D371="","",IF(J371&lt;=30,"0-30 days",IF(J371&lt;=45,"31-45 days",IF(J371&lt;=60,"46-60 days",IF(J371&lt;=90,"61-90 days",IF(J371&lt;=180,"91-180 days","Over 180 days"))))))</f>
        <v/>
      </c>
      <c r="L371" s="24" t="str">
        <f aca="false">IF(OR(D371="",NOT(OR(B371="Micro",B371="Small"))),"",IF(F371="",E371,F371)+IF(C371="",Settings!$C$10,MIN(C371,Settings!$C$11)))</f>
        <v/>
      </c>
      <c r="M371" s="23" t="str">
        <f aca="false">IF(L371="","",MAX(0,Settings!$C$6-L371))</f>
        <v/>
      </c>
      <c r="N371" s="10" t="str">
        <f aca="false">IF(D371="","",IF(I371&lt;=0,"Paid",IF(NOT(OR(B371="Micro",B371="Small")),"Not covered by s.15",IF(M371&gt;0,"MSME overdue","MSME within due date"))))</f>
        <v/>
      </c>
      <c r="O371" s="22" t="str">
        <f aca="false">IF(N371&lt;&gt;"MSME overdue","",ROUND(I371*((1+Settings!$C$9*Settings!$C$8/12)^(M371/(365/12))-1),0))</f>
        <v/>
      </c>
      <c r="P371" s="10" t="str">
        <f aca="false">IF(OR(L371="",I371&lt;=0),"",IF(L371&lt;=Settings!$C$7,IF(Settings!$C$6&gt;=Settings!$C$7,"Unpaid past due at year end: review","Pay before year end to avoid disallowance"),""))</f>
        <v/>
      </c>
    </row>
    <row r="372" customFormat="false" ht="15" hidden="false" customHeight="false" outlineLevel="0" collapsed="false">
      <c r="A372" s="8"/>
      <c r="B372" s="8"/>
      <c r="C372" s="19"/>
      <c r="D372" s="8"/>
      <c r="E372" s="17"/>
      <c r="F372" s="17"/>
      <c r="G372" s="21"/>
      <c r="H372" s="21"/>
      <c r="I372" s="22" t="str">
        <f aca="false">IF(D372="","",G372-H372)</f>
        <v/>
      </c>
      <c r="J372" s="23" t="str">
        <f aca="false">IF(D372="","",Settings!$C$6-E372)</f>
        <v/>
      </c>
      <c r="K372" s="10" t="str">
        <f aca="false">IF(D372="","",IF(J372&lt;=30,"0-30 days",IF(J372&lt;=45,"31-45 days",IF(J372&lt;=60,"46-60 days",IF(J372&lt;=90,"61-90 days",IF(J372&lt;=180,"91-180 days","Over 180 days"))))))</f>
        <v/>
      </c>
      <c r="L372" s="24" t="str">
        <f aca="false">IF(OR(D372="",NOT(OR(B372="Micro",B372="Small"))),"",IF(F372="",E372,F372)+IF(C372="",Settings!$C$10,MIN(C372,Settings!$C$11)))</f>
        <v/>
      </c>
      <c r="M372" s="23" t="str">
        <f aca="false">IF(L372="","",MAX(0,Settings!$C$6-L372))</f>
        <v/>
      </c>
      <c r="N372" s="10" t="str">
        <f aca="false">IF(D372="","",IF(I372&lt;=0,"Paid",IF(NOT(OR(B372="Micro",B372="Small")),"Not covered by s.15",IF(M372&gt;0,"MSME overdue","MSME within due date"))))</f>
        <v/>
      </c>
      <c r="O372" s="22" t="str">
        <f aca="false">IF(N372&lt;&gt;"MSME overdue","",ROUND(I372*((1+Settings!$C$9*Settings!$C$8/12)^(M372/(365/12))-1),0))</f>
        <v/>
      </c>
      <c r="P372" s="10" t="str">
        <f aca="false">IF(OR(L372="",I372&lt;=0),"",IF(L372&lt;=Settings!$C$7,IF(Settings!$C$6&gt;=Settings!$C$7,"Unpaid past due at year end: review","Pay before year end to avoid disallowance"),""))</f>
        <v/>
      </c>
    </row>
    <row r="373" customFormat="false" ht="15" hidden="false" customHeight="false" outlineLevel="0" collapsed="false">
      <c r="A373" s="8"/>
      <c r="B373" s="8"/>
      <c r="C373" s="19"/>
      <c r="D373" s="8"/>
      <c r="E373" s="17"/>
      <c r="F373" s="17"/>
      <c r="G373" s="21"/>
      <c r="H373" s="21"/>
      <c r="I373" s="22" t="str">
        <f aca="false">IF(D373="","",G373-H373)</f>
        <v/>
      </c>
      <c r="J373" s="23" t="str">
        <f aca="false">IF(D373="","",Settings!$C$6-E373)</f>
        <v/>
      </c>
      <c r="K373" s="10" t="str">
        <f aca="false">IF(D373="","",IF(J373&lt;=30,"0-30 days",IF(J373&lt;=45,"31-45 days",IF(J373&lt;=60,"46-60 days",IF(J373&lt;=90,"61-90 days",IF(J373&lt;=180,"91-180 days","Over 180 days"))))))</f>
        <v/>
      </c>
      <c r="L373" s="24" t="str">
        <f aca="false">IF(OR(D373="",NOT(OR(B373="Micro",B373="Small"))),"",IF(F373="",E373,F373)+IF(C373="",Settings!$C$10,MIN(C373,Settings!$C$11)))</f>
        <v/>
      </c>
      <c r="M373" s="23" t="str">
        <f aca="false">IF(L373="","",MAX(0,Settings!$C$6-L373))</f>
        <v/>
      </c>
      <c r="N373" s="10" t="str">
        <f aca="false">IF(D373="","",IF(I373&lt;=0,"Paid",IF(NOT(OR(B373="Micro",B373="Small")),"Not covered by s.15",IF(M373&gt;0,"MSME overdue","MSME within due date"))))</f>
        <v/>
      </c>
      <c r="O373" s="22" t="str">
        <f aca="false">IF(N373&lt;&gt;"MSME overdue","",ROUND(I373*((1+Settings!$C$9*Settings!$C$8/12)^(M373/(365/12))-1),0))</f>
        <v/>
      </c>
      <c r="P373" s="10" t="str">
        <f aca="false">IF(OR(L373="",I373&lt;=0),"",IF(L373&lt;=Settings!$C$7,IF(Settings!$C$6&gt;=Settings!$C$7,"Unpaid past due at year end: review","Pay before year end to avoid disallowance"),""))</f>
        <v/>
      </c>
    </row>
    <row r="374" customFormat="false" ht="15" hidden="false" customHeight="false" outlineLevel="0" collapsed="false">
      <c r="A374" s="8"/>
      <c r="B374" s="8"/>
      <c r="C374" s="19"/>
      <c r="D374" s="8"/>
      <c r="E374" s="17"/>
      <c r="F374" s="17"/>
      <c r="G374" s="21"/>
      <c r="H374" s="21"/>
      <c r="I374" s="22" t="str">
        <f aca="false">IF(D374="","",G374-H374)</f>
        <v/>
      </c>
      <c r="J374" s="23" t="str">
        <f aca="false">IF(D374="","",Settings!$C$6-E374)</f>
        <v/>
      </c>
      <c r="K374" s="10" t="str">
        <f aca="false">IF(D374="","",IF(J374&lt;=30,"0-30 days",IF(J374&lt;=45,"31-45 days",IF(J374&lt;=60,"46-60 days",IF(J374&lt;=90,"61-90 days",IF(J374&lt;=180,"91-180 days","Over 180 days"))))))</f>
        <v/>
      </c>
      <c r="L374" s="24" t="str">
        <f aca="false">IF(OR(D374="",NOT(OR(B374="Micro",B374="Small"))),"",IF(F374="",E374,F374)+IF(C374="",Settings!$C$10,MIN(C374,Settings!$C$11)))</f>
        <v/>
      </c>
      <c r="M374" s="23" t="str">
        <f aca="false">IF(L374="","",MAX(0,Settings!$C$6-L374))</f>
        <v/>
      </c>
      <c r="N374" s="10" t="str">
        <f aca="false">IF(D374="","",IF(I374&lt;=0,"Paid",IF(NOT(OR(B374="Micro",B374="Small")),"Not covered by s.15",IF(M374&gt;0,"MSME overdue","MSME within due date"))))</f>
        <v/>
      </c>
      <c r="O374" s="22" t="str">
        <f aca="false">IF(N374&lt;&gt;"MSME overdue","",ROUND(I374*((1+Settings!$C$9*Settings!$C$8/12)^(M374/(365/12))-1),0))</f>
        <v/>
      </c>
      <c r="P374" s="10" t="str">
        <f aca="false">IF(OR(L374="",I374&lt;=0),"",IF(L374&lt;=Settings!$C$7,IF(Settings!$C$6&gt;=Settings!$C$7,"Unpaid past due at year end: review","Pay before year end to avoid disallowance"),""))</f>
        <v/>
      </c>
    </row>
    <row r="375" customFormat="false" ht="15" hidden="false" customHeight="false" outlineLevel="0" collapsed="false">
      <c r="A375" s="8"/>
      <c r="B375" s="8"/>
      <c r="C375" s="19"/>
      <c r="D375" s="8"/>
      <c r="E375" s="17"/>
      <c r="F375" s="17"/>
      <c r="G375" s="21"/>
      <c r="H375" s="21"/>
      <c r="I375" s="22" t="str">
        <f aca="false">IF(D375="","",G375-H375)</f>
        <v/>
      </c>
      <c r="J375" s="23" t="str">
        <f aca="false">IF(D375="","",Settings!$C$6-E375)</f>
        <v/>
      </c>
      <c r="K375" s="10" t="str">
        <f aca="false">IF(D375="","",IF(J375&lt;=30,"0-30 days",IF(J375&lt;=45,"31-45 days",IF(J375&lt;=60,"46-60 days",IF(J375&lt;=90,"61-90 days",IF(J375&lt;=180,"91-180 days","Over 180 days"))))))</f>
        <v/>
      </c>
      <c r="L375" s="24" t="str">
        <f aca="false">IF(OR(D375="",NOT(OR(B375="Micro",B375="Small"))),"",IF(F375="",E375,F375)+IF(C375="",Settings!$C$10,MIN(C375,Settings!$C$11)))</f>
        <v/>
      </c>
      <c r="M375" s="23" t="str">
        <f aca="false">IF(L375="","",MAX(0,Settings!$C$6-L375))</f>
        <v/>
      </c>
      <c r="N375" s="10" t="str">
        <f aca="false">IF(D375="","",IF(I375&lt;=0,"Paid",IF(NOT(OR(B375="Micro",B375="Small")),"Not covered by s.15",IF(M375&gt;0,"MSME overdue","MSME within due date"))))</f>
        <v/>
      </c>
      <c r="O375" s="22" t="str">
        <f aca="false">IF(N375&lt;&gt;"MSME overdue","",ROUND(I375*((1+Settings!$C$9*Settings!$C$8/12)^(M375/(365/12))-1),0))</f>
        <v/>
      </c>
      <c r="P375" s="10" t="str">
        <f aca="false">IF(OR(L375="",I375&lt;=0),"",IF(L375&lt;=Settings!$C$7,IF(Settings!$C$6&gt;=Settings!$C$7,"Unpaid past due at year end: review","Pay before year end to avoid disallowance"),""))</f>
        <v/>
      </c>
    </row>
    <row r="376" customFormat="false" ht="15" hidden="false" customHeight="false" outlineLevel="0" collapsed="false">
      <c r="A376" s="8"/>
      <c r="B376" s="8"/>
      <c r="C376" s="19"/>
      <c r="D376" s="8"/>
      <c r="E376" s="17"/>
      <c r="F376" s="17"/>
      <c r="G376" s="21"/>
      <c r="H376" s="21"/>
      <c r="I376" s="22" t="str">
        <f aca="false">IF(D376="","",G376-H376)</f>
        <v/>
      </c>
      <c r="J376" s="23" t="str">
        <f aca="false">IF(D376="","",Settings!$C$6-E376)</f>
        <v/>
      </c>
      <c r="K376" s="10" t="str">
        <f aca="false">IF(D376="","",IF(J376&lt;=30,"0-30 days",IF(J376&lt;=45,"31-45 days",IF(J376&lt;=60,"46-60 days",IF(J376&lt;=90,"61-90 days",IF(J376&lt;=180,"91-180 days","Over 180 days"))))))</f>
        <v/>
      </c>
      <c r="L376" s="24" t="str">
        <f aca="false">IF(OR(D376="",NOT(OR(B376="Micro",B376="Small"))),"",IF(F376="",E376,F376)+IF(C376="",Settings!$C$10,MIN(C376,Settings!$C$11)))</f>
        <v/>
      </c>
      <c r="M376" s="23" t="str">
        <f aca="false">IF(L376="","",MAX(0,Settings!$C$6-L376))</f>
        <v/>
      </c>
      <c r="N376" s="10" t="str">
        <f aca="false">IF(D376="","",IF(I376&lt;=0,"Paid",IF(NOT(OR(B376="Micro",B376="Small")),"Not covered by s.15",IF(M376&gt;0,"MSME overdue","MSME within due date"))))</f>
        <v/>
      </c>
      <c r="O376" s="22" t="str">
        <f aca="false">IF(N376&lt;&gt;"MSME overdue","",ROUND(I376*((1+Settings!$C$9*Settings!$C$8/12)^(M376/(365/12))-1),0))</f>
        <v/>
      </c>
      <c r="P376" s="10" t="str">
        <f aca="false">IF(OR(L376="",I376&lt;=0),"",IF(L376&lt;=Settings!$C$7,IF(Settings!$C$6&gt;=Settings!$C$7,"Unpaid past due at year end: review","Pay before year end to avoid disallowance"),""))</f>
        <v/>
      </c>
    </row>
    <row r="377" customFormat="false" ht="15" hidden="false" customHeight="false" outlineLevel="0" collapsed="false">
      <c r="A377" s="8"/>
      <c r="B377" s="8"/>
      <c r="C377" s="19"/>
      <c r="D377" s="8"/>
      <c r="E377" s="17"/>
      <c r="F377" s="17"/>
      <c r="G377" s="21"/>
      <c r="H377" s="21"/>
      <c r="I377" s="22" t="str">
        <f aca="false">IF(D377="","",G377-H377)</f>
        <v/>
      </c>
      <c r="J377" s="23" t="str">
        <f aca="false">IF(D377="","",Settings!$C$6-E377)</f>
        <v/>
      </c>
      <c r="K377" s="10" t="str">
        <f aca="false">IF(D377="","",IF(J377&lt;=30,"0-30 days",IF(J377&lt;=45,"31-45 days",IF(J377&lt;=60,"46-60 days",IF(J377&lt;=90,"61-90 days",IF(J377&lt;=180,"91-180 days","Over 180 days"))))))</f>
        <v/>
      </c>
      <c r="L377" s="24" t="str">
        <f aca="false">IF(OR(D377="",NOT(OR(B377="Micro",B377="Small"))),"",IF(F377="",E377,F377)+IF(C377="",Settings!$C$10,MIN(C377,Settings!$C$11)))</f>
        <v/>
      </c>
      <c r="M377" s="23" t="str">
        <f aca="false">IF(L377="","",MAX(0,Settings!$C$6-L377))</f>
        <v/>
      </c>
      <c r="N377" s="10" t="str">
        <f aca="false">IF(D377="","",IF(I377&lt;=0,"Paid",IF(NOT(OR(B377="Micro",B377="Small")),"Not covered by s.15",IF(M377&gt;0,"MSME overdue","MSME within due date"))))</f>
        <v/>
      </c>
      <c r="O377" s="22" t="str">
        <f aca="false">IF(N377&lt;&gt;"MSME overdue","",ROUND(I377*((1+Settings!$C$9*Settings!$C$8/12)^(M377/(365/12))-1),0))</f>
        <v/>
      </c>
      <c r="P377" s="10" t="str">
        <f aca="false">IF(OR(L377="",I377&lt;=0),"",IF(L377&lt;=Settings!$C$7,IF(Settings!$C$6&gt;=Settings!$C$7,"Unpaid past due at year end: review","Pay before year end to avoid disallowance"),""))</f>
        <v/>
      </c>
    </row>
    <row r="378" customFormat="false" ht="15" hidden="false" customHeight="false" outlineLevel="0" collapsed="false">
      <c r="A378" s="8"/>
      <c r="B378" s="8"/>
      <c r="C378" s="19"/>
      <c r="D378" s="8"/>
      <c r="E378" s="17"/>
      <c r="F378" s="17"/>
      <c r="G378" s="21"/>
      <c r="H378" s="21"/>
      <c r="I378" s="22" t="str">
        <f aca="false">IF(D378="","",G378-H378)</f>
        <v/>
      </c>
      <c r="J378" s="23" t="str">
        <f aca="false">IF(D378="","",Settings!$C$6-E378)</f>
        <v/>
      </c>
      <c r="K378" s="10" t="str">
        <f aca="false">IF(D378="","",IF(J378&lt;=30,"0-30 days",IF(J378&lt;=45,"31-45 days",IF(J378&lt;=60,"46-60 days",IF(J378&lt;=90,"61-90 days",IF(J378&lt;=180,"91-180 days","Over 180 days"))))))</f>
        <v/>
      </c>
      <c r="L378" s="24" t="str">
        <f aca="false">IF(OR(D378="",NOT(OR(B378="Micro",B378="Small"))),"",IF(F378="",E378,F378)+IF(C378="",Settings!$C$10,MIN(C378,Settings!$C$11)))</f>
        <v/>
      </c>
      <c r="M378" s="23" t="str">
        <f aca="false">IF(L378="","",MAX(0,Settings!$C$6-L378))</f>
        <v/>
      </c>
      <c r="N378" s="10" t="str">
        <f aca="false">IF(D378="","",IF(I378&lt;=0,"Paid",IF(NOT(OR(B378="Micro",B378="Small")),"Not covered by s.15",IF(M378&gt;0,"MSME overdue","MSME within due date"))))</f>
        <v/>
      </c>
      <c r="O378" s="22" t="str">
        <f aca="false">IF(N378&lt;&gt;"MSME overdue","",ROUND(I378*((1+Settings!$C$9*Settings!$C$8/12)^(M378/(365/12))-1),0))</f>
        <v/>
      </c>
      <c r="P378" s="10" t="str">
        <f aca="false">IF(OR(L378="",I378&lt;=0),"",IF(L378&lt;=Settings!$C$7,IF(Settings!$C$6&gt;=Settings!$C$7,"Unpaid past due at year end: review","Pay before year end to avoid disallowance"),""))</f>
        <v/>
      </c>
    </row>
    <row r="379" customFormat="false" ht="15" hidden="false" customHeight="false" outlineLevel="0" collapsed="false">
      <c r="A379" s="8"/>
      <c r="B379" s="8"/>
      <c r="C379" s="19"/>
      <c r="D379" s="8"/>
      <c r="E379" s="17"/>
      <c r="F379" s="17"/>
      <c r="G379" s="21"/>
      <c r="H379" s="21"/>
      <c r="I379" s="22" t="str">
        <f aca="false">IF(D379="","",G379-H379)</f>
        <v/>
      </c>
      <c r="J379" s="23" t="str">
        <f aca="false">IF(D379="","",Settings!$C$6-E379)</f>
        <v/>
      </c>
      <c r="K379" s="10" t="str">
        <f aca="false">IF(D379="","",IF(J379&lt;=30,"0-30 days",IF(J379&lt;=45,"31-45 days",IF(J379&lt;=60,"46-60 days",IF(J379&lt;=90,"61-90 days",IF(J379&lt;=180,"91-180 days","Over 180 days"))))))</f>
        <v/>
      </c>
      <c r="L379" s="24" t="str">
        <f aca="false">IF(OR(D379="",NOT(OR(B379="Micro",B379="Small"))),"",IF(F379="",E379,F379)+IF(C379="",Settings!$C$10,MIN(C379,Settings!$C$11)))</f>
        <v/>
      </c>
      <c r="M379" s="23" t="str">
        <f aca="false">IF(L379="","",MAX(0,Settings!$C$6-L379))</f>
        <v/>
      </c>
      <c r="N379" s="10" t="str">
        <f aca="false">IF(D379="","",IF(I379&lt;=0,"Paid",IF(NOT(OR(B379="Micro",B379="Small")),"Not covered by s.15",IF(M379&gt;0,"MSME overdue","MSME within due date"))))</f>
        <v/>
      </c>
      <c r="O379" s="22" t="str">
        <f aca="false">IF(N379&lt;&gt;"MSME overdue","",ROUND(I379*((1+Settings!$C$9*Settings!$C$8/12)^(M379/(365/12))-1),0))</f>
        <v/>
      </c>
      <c r="P379" s="10" t="str">
        <f aca="false">IF(OR(L379="",I379&lt;=0),"",IF(L379&lt;=Settings!$C$7,IF(Settings!$C$6&gt;=Settings!$C$7,"Unpaid past due at year end: review","Pay before year end to avoid disallowance"),""))</f>
        <v/>
      </c>
    </row>
    <row r="380" customFormat="false" ht="15" hidden="false" customHeight="false" outlineLevel="0" collapsed="false">
      <c r="A380" s="8"/>
      <c r="B380" s="8"/>
      <c r="C380" s="19"/>
      <c r="D380" s="8"/>
      <c r="E380" s="17"/>
      <c r="F380" s="17"/>
      <c r="G380" s="21"/>
      <c r="H380" s="21"/>
      <c r="I380" s="22" t="str">
        <f aca="false">IF(D380="","",G380-H380)</f>
        <v/>
      </c>
      <c r="J380" s="23" t="str">
        <f aca="false">IF(D380="","",Settings!$C$6-E380)</f>
        <v/>
      </c>
      <c r="K380" s="10" t="str">
        <f aca="false">IF(D380="","",IF(J380&lt;=30,"0-30 days",IF(J380&lt;=45,"31-45 days",IF(J380&lt;=60,"46-60 days",IF(J380&lt;=90,"61-90 days",IF(J380&lt;=180,"91-180 days","Over 180 days"))))))</f>
        <v/>
      </c>
      <c r="L380" s="24" t="str">
        <f aca="false">IF(OR(D380="",NOT(OR(B380="Micro",B380="Small"))),"",IF(F380="",E380,F380)+IF(C380="",Settings!$C$10,MIN(C380,Settings!$C$11)))</f>
        <v/>
      </c>
      <c r="M380" s="23" t="str">
        <f aca="false">IF(L380="","",MAX(0,Settings!$C$6-L380))</f>
        <v/>
      </c>
      <c r="N380" s="10" t="str">
        <f aca="false">IF(D380="","",IF(I380&lt;=0,"Paid",IF(NOT(OR(B380="Micro",B380="Small")),"Not covered by s.15",IF(M380&gt;0,"MSME overdue","MSME within due date"))))</f>
        <v/>
      </c>
      <c r="O380" s="22" t="str">
        <f aca="false">IF(N380&lt;&gt;"MSME overdue","",ROUND(I380*((1+Settings!$C$9*Settings!$C$8/12)^(M380/(365/12))-1),0))</f>
        <v/>
      </c>
      <c r="P380" s="10" t="str">
        <f aca="false">IF(OR(L380="",I380&lt;=0),"",IF(L380&lt;=Settings!$C$7,IF(Settings!$C$6&gt;=Settings!$C$7,"Unpaid past due at year end: review","Pay before year end to avoid disallowance"),""))</f>
        <v/>
      </c>
    </row>
    <row r="381" customFormat="false" ht="15" hidden="false" customHeight="false" outlineLevel="0" collapsed="false">
      <c r="A381" s="8"/>
      <c r="B381" s="8"/>
      <c r="C381" s="19"/>
      <c r="D381" s="8"/>
      <c r="E381" s="17"/>
      <c r="F381" s="17"/>
      <c r="G381" s="21"/>
      <c r="H381" s="21"/>
      <c r="I381" s="22" t="str">
        <f aca="false">IF(D381="","",G381-H381)</f>
        <v/>
      </c>
      <c r="J381" s="23" t="str">
        <f aca="false">IF(D381="","",Settings!$C$6-E381)</f>
        <v/>
      </c>
      <c r="K381" s="10" t="str">
        <f aca="false">IF(D381="","",IF(J381&lt;=30,"0-30 days",IF(J381&lt;=45,"31-45 days",IF(J381&lt;=60,"46-60 days",IF(J381&lt;=90,"61-90 days",IF(J381&lt;=180,"91-180 days","Over 180 days"))))))</f>
        <v/>
      </c>
      <c r="L381" s="24" t="str">
        <f aca="false">IF(OR(D381="",NOT(OR(B381="Micro",B381="Small"))),"",IF(F381="",E381,F381)+IF(C381="",Settings!$C$10,MIN(C381,Settings!$C$11)))</f>
        <v/>
      </c>
      <c r="M381" s="23" t="str">
        <f aca="false">IF(L381="","",MAX(0,Settings!$C$6-L381))</f>
        <v/>
      </c>
      <c r="N381" s="10" t="str">
        <f aca="false">IF(D381="","",IF(I381&lt;=0,"Paid",IF(NOT(OR(B381="Micro",B381="Small")),"Not covered by s.15",IF(M381&gt;0,"MSME overdue","MSME within due date"))))</f>
        <v/>
      </c>
      <c r="O381" s="22" t="str">
        <f aca="false">IF(N381&lt;&gt;"MSME overdue","",ROUND(I381*((1+Settings!$C$9*Settings!$C$8/12)^(M381/(365/12))-1),0))</f>
        <v/>
      </c>
      <c r="P381" s="10" t="str">
        <f aca="false">IF(OR(L381="",I381&lt;=0),"",IF(L381&lt;=Settings!$C$7,IF(Settings!$C$6&gt;=Settings!$C$7,"Unpaid past due at year end: review","Pay before year end to avoid disallowance"),""))</f>
        <v/>
      </c>
    </row>
    <row r="382" customFormat="false" ht="15" hidden="false" customHeight="false" outlineLevel="0" collapsed="false">
      <c r="A382" s="8"/>
      <c r="B382" s="8"/>
      <c r="C382" s="19"/>
      <c r="D382" s="8"/>
      <c r="E382" s="17"/>
      <c r="F382" s="17"/>
      <c r="G382" s="21"/>
      <c r="H382" s="21"/>
      <c r="I382" s="22" t="str">
        <f aca="false">IF(D382="","",G382-H382)</f>
        <v/>
      </c>
      <c r="J382" s="23" t="str">
        <f aca="false">IF(D382="","",Settings!$C$6-E382)</f>
        <v/>
      </c>
      <c r="K382" s="10" t="str">
        <f aca="false">IF(D382="","",IF(J382&lt;=30,"0-30 days",IF(J382&lt;=45,"31-45 days",IF(J382&lt;=60,"46-60 days",IF(J382&lt;=90,"61-90 days",IF(J382&lt;=180,"91-180 days","Over 180 days"))))))</f>
        <v/>
      </c>
      <c r="L382" s="24" t="str">
        <f aca="false">IF(OR(D382="",NOT(OR(B382="Micro",B382="Small"))),"",IF(F382="",E382,F382)+IF(C382="",Settings!$C$10,MIN(C382,Settings!$C$11)))</f>
        <v/>
      </c>
      <c r="M382" s="23" t="str">
        <f aca="false">IF(L382="","",MAX(0,Settings!$C$6-L382))</f>
        <v/>
      </c>
      <c r="N382" s="10" t="str">
        <f aca="false">IF(D382="","",IF(I382&lt;=0,"Paid",IF(NOT(OR(B382="Micro",B382="Small")),"Not covered by s.15",IF(M382&gt;0,"MSME overdue","MSME within due date"))))</f>
        <v/>
      </c>
      <c r="O382" s="22" t="str">
        <f aca="false">IF(N382&lt;&gt;"MSME overdue","",ROUND(I382*((1+Settings!$C$9*Settings!$C$8/12)^(M382/(365/12))-1),0))</f>
        <v/>
      </c>
      <c r="P382" s="10" t="str">
        <f aca="false">IF(OR(L382="",I382&lt;=0),"",IF(L382&lt;=Settings!$C$7,IF(Settings!$C$6&gt;=Settings!$C$7,"Unpaid past due at year end: review","Pay before year end to avoid disallowance"),""))</f>
        <v/>
      </c>
    </row>
    <row r="383" customFormat="false" ht="15" hidden="false" customHeight="false" outlineLevel="0" collapsed="false">
      <c r="A383" s="8"/>
      <c r="B383" s="8"/>
      <c r="C383" s="19"/>
      <c r="D383" s="8"/>
      <c r="E383" s="17"/>
      <c r="F383" s="17"/>
      <c r="G383" s="21"/>
      <c r="H383" s="21"/>
      <c r="I383" s="22" t="str">
        <f aca="false">IF(D383="","",G383-H383)</f>
        <v/>
      </c>
      <c r="J383" s="23" t="str">
        <f aca="false">IF(D383="","",Settings!$C$6-E383)</f>
        <v/>
      </c>
      <c r="K383" s="10" t="str">
        <f aca="false">IF(D383="","",IF(J383&lt;=30,"0-30 days",IF(J383&lt;=45,"31-45 days",IF(J383&lt;=60,"46-60 days",IF(J383&lt;=90,"61-90 days",IF(J383&lt;=180,"91-180 days","Over 180 days"))))))</f>
        <v/>
      </c>
      <c r="L383" s="24" t="str">
        <f aca="false">IF(OR(D383="",NOT(OR(B383="Micro",B383="Small"))),"",IF(F383="",E383,F383)+IF(C383="",Settings!$C$10,MIN(C383,Settings!$C$11)))</f>
        <v/>
      </c>
      <c r="M383" s="23" t="str">
        <f aca="false">IF(L383="","",MAX(0,Settings!$C$6-L383))</f>
        <v/>
      </c>
      <c r="N383" s="10" t="str">
        <f aca="false">IF(D383="","",IF(I383&lt;=0,"Paid",IF(NOT(OR(B383="Micro",B383="Small")),"Not covered by s.15",IF(M383&gt;0,"MSME overdue","MSME within due date"))))</f>
        <v/>
      </c>
      <c r="O383" s="22" t="str">
        <f aca="false">IF(N383&lt;&gt;"MSME overdue","",ROUND(I383*((1+Settings!$C$9*Settings!$C$8/12)^(M383/(365/12))-1),0))</f>
        <v/>
      </c>
      <c r="P383" s="10" t="str">
        <f aca="false">IF(OR(L383="",I383&lt;=0),"",IF(L383&lt;=Settings!$C$7,IF(Settings!$C$6&gt;=Settings!$C$7,"Unpaid past due at year end: review","Pay before year end to avoid disallowance"),""))</f>
        <v/>
      </c>
    </row>
    <row r="384" customFormat="false" ht="15" hidden="false" customHeight="false" outlineLevel="0" collapsed="false">
      <c r="A384" s="8"/>
      <c r="B384" s="8"/>
      <c r="C384" s="19"/>
      <c r="D384" s="8"/>
      <c r="E384" s="17"/>
      <c r="F384" s="17"/>
      <c r="G384" s="21"/>
      <c r="H384" s="21"/>
      <c r="I384" s="22" t="str">
        <f aca="false">IF(D384="","",G384-H384)</f>
        <v/>
      </c>
      <c r="J384" s="23" t="str">
        <f aca="false">IF(D384="","",Settings!$C$6-E384)</f>
        <v/>
      </c>
      <c r="K384" s="10" t="str">
        <f aca="false">IF(D384="","",IF(J384&lt;=30,"0-30 days",IF(J384&lt;=45,"31-45 days",IF(J384&lt;=60,"46-60 days",IF(J384&lt;=90,"61-90 days",IF(J384&lt;=180,"91-180 days","Over 180 days"))))))</f>
        <v/>
      </c>
      <c r="L384" s="24" t="str">
        <f aca="false">IF(OR(D384="",NOT(OR(B384="Micro",B384="Small"))),"",IF(F384="",E384,F384)+IF(C384="",Settings!$C$10,MIN(C384,Settings!$C$11)))</f>
        <v/>
      </c>
      <c r="M384" s="23" t="str">
        <f aca="false">IF(L384="","",MAX(0,Settings!$C$6-L384))</f>
        <v/>
      </c>
      <c r="N384" s="10" t="str">
        <f aca="false">IF(D384="","",IF(I384&lt;=0,"Paid",IF(NOT(OR(B384="Micro",B384="Small")),"Not covered by s.15",IF(M384&gt;0,"MSME overdue","MSME within due date"))))</f>
        <v/>
      </c>
      <c r="O384" s="22" t="str">
        <f aca="false">IF(N384&lt;&gt;"MSME overdue","",ROUND(I384*((1+Settings!$C$9*Settings!$C$8/12)^(M384/(365/12))-1),0))</f>
        <v/>
      </c>
      <c r="P384" s="10" t="str">
        <f aca="false">IF(OR(L384="",I384&lt;=0),"",IF(L384&lt;=Settings!$C$7,IF(Settings!$C$6&gt;=Settings!$C$7,"Unpaid past due at year end: review","Pay before year end to avoid disallowance"),""))</f>
        <v/>
      </c>
    </row>
    <row r="385" customFormat="false" ht="15" hidden="false" customHeight="false" outlineLevel="0" collapsed="false">
      <c r="A385" s="8"/>
      <c r="B385" s="8"/>
      <c r="C385" s="19"/>
      <c r="D385" s="8"/>
      <c r="E385" s="17"/>
      <c r="F385" s="17"/>
      <c r="G385" s="21"/>
      <c r="H385" s="21"/>
      <c r="I385" s="22" t="str">
        <f aca="false">IF(D385="","",G385-H385)</f>
        <v/>
      </c>
      <c r="J385" s="23" t="str">
        <f aca="false">IF(D385="","",Settings!$C$6-E385)</f>
        <v/>
      </c>
      <c r="K385" s="10" t="str">
        <f aca="false">IF(D385="","",IF(J385&lt;=30,"0-30 days",IF(J385&lt;=45,"31-45 days",IF(J385&lt;=60,"46-60 days",IF(J385&lt;=90,"61-90 days",IF(J385&lt;=180,"91-180 days","Over 180 days"))))))</f>
        <v/>
      </c>
      <c r="L385" s="24" t="str">
        <f aca="false">IF(OR(D385="",NOT(OR(B385="Micro",B385="Small"))),"",IF(F385="",E385,F385)+IF(C385="",Settings!$C$10,MIN(C385,Settings!$C$11)))</f>
        <v/>
      </c>
      <c r="M385" s="23" t="str">
        <f aca="false">IF(L385="","",MAX(0,Settings!$C$6-L385))</f>
        <v/>
      </c>
      <c r="N385" s="10" t="str">
        <f aca="false">IF(D385="","",IF(I385&lt;=0,"Paid",IF(NOT(OR(B385="Micro",B385="Small")),"Not covered by s.15",IF(M385&gt;0,"MSME overdue","MSME within due date"))))</f>
        <v/>
      </c>
      <c r="O385" s="22" t="str">
        <f aca="false">IF(N385&lt;&gt;"MSME overdue","",ROUND(I385*((1+Settings!$C$9*Settings!$C$8/12)^(M385/(365/12))-1),0))</f>
        <v/>
      </c>
      <c r="P385" s="10" t="str">
        <f aca="false">IF(OR(L385="",I385&lt;=0),"",IF(L385&lt;=Settings!$C$7,IF(Settings!$C$6&gt;=Settings!$C$7,"Unpaid past due at year end: review","Pay before year end to avoid disallowance"),""))</f>
        <v/>
      </c>
    </row>
    <row r="386" customFormat="false" ht="15" hidden="false" customHeight="false" outlineLevel="0" collapsed="false">
      <c r="A386" s="8"/>
      <c r="B386" s="8"/>
      <c r="C386" s="19"/>
      <c r="D386" s="8"/>
      <c r="E386" s="17"/>
      <c r="F386" s="17"/>
      <c r="G386" s="21"/>
      <c r="H386" s="21"/>
      <c r="I386" s="22" t="str">
        <f aca="false">IF(D386="","",G386-H386)</f>
        <v/>
      </c>
      <c r="J386" s="23" t="str">
        <f aca="false">IF(D386="","",Settings!$C$6-E386)</f>
        <v/>
      </c>
      <c r="K386" s="10" t="str">
        <f aca="false">IF(D386="","",IF(J386&lt;=30,"0-30 days",IF(J386&lt;=45,"31-45 days",IF(J386&lt;=60,"46-60 days",IF(J386&lt;=90,"61-90 days",IF(J386&lt;=180,"91-180 days","Over 180 days"))))))</f>
        <v/>
      </c>
      <c r="L386" s="24" t="str">
        <f aca="false">IF(OR(D386="",NOT(OR(B386="Micro",B386="Small"))),"",IF(F386="",E386,F386)+IF(C386="",Settings!$C$10,MIN(C386,Settings!$C$11)))</f>
        <v/>
      </c>
      <c r="M386" s="23" t="str">
        <f aca="false">IF(L386="","",MAX(0,Settings!$C$6-L386))</f>
        <v/>
      </c>
      <c r="N386" s="10" t="str">
        <f aca="false">IF(D386="","",IF(I386&lt;=0,"Paid",IF(NOT(OR(B386="Micro",B386="Small")),"Not covered by s.15",IF(M386&gt;0,"MSME overdue","MSME within due date"))))</f>
        <v/>
      </c>
      <c r="O386" s="22" t="str">
        <f aca="false">IF(N386&lt;&gt;"MSME overdue","",ROUND(I386*((1+Settings!$C$9*Settings!$C$8/12)^(M386/(365/12))-1),0))</f>
        <v/>
      </c>
      <c r="P386" s="10" t="str">
        <f aca="false">IF(OR(L386="",I386&lt;=0),"",IF(L386&lt;=Settings!$C$7,IF(Settings!$C$6&gt;=Settings!$C$7,"Unpaid past due at year end: review","Pay before year end to avoid disallowance"),""))</f>
        <v/>
      </c>
    </row>
    <row r="387" customFormat="false" ht="15" hidden="false" customHeight="false" outlineLevel="0" collapsed="false">
      <c r="A387" s="8"/>
      <c r="B387" s="8"/>
      <c r="C387" s="19"/>
      <c r="D387" s="8"/>
      <c r="E387" s="17"/>
      <c r="F387" s="17"/>
      <c r="G387" s="21"/>
      <c r="H387" s="21"/>
      <c r="I387" s="22" t="str">
        <f aca="false">IF(D387="","",G387-H387)</f>
        <v/>
      </c>
      <c r="J387" s="23" t="str">
        <f aca="false">IF(D387="","",Settings!$C$6-E387)</f>
        <v/>
      </c>
      <c r="K387" s="10" t="str">
        <f aca="false">IF(D387="","",IF(J387&lt;=30,"0-30 days",IF(J387&lt;=45,"31-45 days",IF(J387&lt;=60,"46-60 days",IF(J387&lt;=90,"61-90 days",IF(J387&lt;=180,"91-180 days","Over 180 days"))))))</f>
        <v/>
      </c>
      <c r="L387" s="24" t="str">
        <f aca="false">IF(OR(D387="",NOT(OR(B387="Micro",B387="Small"))),"",IF(F387="",E387,F387)+IF(C387="",Settings!$C$10,MIN(C387,Settings!$C$11)))</f>
        <v/>
      </c>
      <c r="M387" s="23" t="str">
        <f aca="false">IF(L387="","",MAX(0,Settings!$C$6-L387))</f>
        <v/>
      </c>
      <c r="N387" s="10" t="str">
        <f aca="false">IF(D387="","",IF(I387&lt;=0,"Paid",IF(NOT(OR(B387="Micro",B387="Small")),"Not covered by s.15",IF(M387&gt;0,"MSME overdue","MSME within due date"))))</f>
        <v/>
      </c>
      <c r="O387" s="22" t="str">
        <f aca="false">IF(N387&lt;&gt;"MSME overdue","",ROUND(I387*((1+Settings!$C$9*Settings!$C$8/12)^(M387/(365/12))-1),0))</f>
        <v/>
      </c>
      <c r="P387" s="10" t="str">
        <f aca="false">IF(OR(L387="",I387&lt;=0),"",IF(L387&lt;=Settings!$C$7,IF(Settings!$C$6&gt;=Settings!$C$7,"Unpaid past due at year end: review","Pay before year end to avoid disallowance"),""))</f>
        <v/>
      </c>
    </row>
    <row r="388" customFormat="false" ht="15" hidden="false" customHeight="false" outlineLevel="0" collapsed="false">
      <c r="A388" s="8"/>
      <c r="B388" s="8"/>
      <c r="C388" s="19"/>
      <c r="D388" s="8"/>
      <c r="E388" s="17"/>
      <c r="F388" s="17"/>
      <c r="G388" s="21"/>
      <c r="H388" s="21"/>
      <c r="I388" s="22" t="str">
        <f aca="false">IF(D388="","",G388-H388)</f>
        <v/>
      </c>
      <c r="J388" s="23" t="str">
        <f aca="false">IF(D388="","",Settings!$C$6-E388)</f>
        <v/>
      </c>
      <c r="K388" s="10" t="str">
        <f aca="false">IF(D388="","",IF(J388&lt;=30,"0-30 days",IF(J388&lt;=45,"31-45 days",IF(J388&lt;=60,"46-60 days",IF(J388&lt;=90,"61-90 days",IF(J388&lt;=180,"91-180 days","Over 180 days"))))))</f>
        <v/>
      </c>
      <c r="L388" s="24" t="str">
        <f aca="false">IF(OR(D388="",NOT(OR(B388="Micro",B388="Small"))),"",IF(F388="",E388,F388)+IF(C388="",Settings!$C$10,MIN(C388,Settings!$C$11)))</f>
        <v/>
      </c>
      <c r="M388" s="23" t="str">
        <f aca="false">IF(L388="","",MAX(0,Settings!$C$6-L388))</f>
        <v/>
      </c>
      <c r="N388" s="10" t="str">
        <f aca="false">IF(D388="","",IF(I388&lt;=0,"Paid",IF(NOT(OR(B388="Micro",B388="Small")),"Not covered by s.15",IF(M388&gt;0,"MSME overdue","MSME within due date"))))</f>
        <v/>
      </c>
      <c r="O388" s="22" t="str">
        <f aca="false">IF(N388&lt;&gt;"MSME overdue","",ROUND(I388*((1+Settings!$C$9*Settings!$C$8/12)^(M388/(365/12))-1),0))</f>
        <v/>
      </c>
      <c r="P388" s="10" t="str">
        <f aca="false">IF(OR(L388="",I388&lt;=0),"",IF(L388&lt;=Settings!$C$7,IF(Settings!$C$6&gt;=Settings!$C$7,"Unpaid past due at year end: review","Pay before year end to avoid disallowance"),""))</f>
        <v/>
      </c>
    </row>
    <row r="389" customFormat="false" ht="15" hidden="false" customHeight="false" outlineLevel="0" collapsed="false">
      <c r="A389" s="8"/>
      <c r="B389" s="8"/>
      <c r="C389" s="19"/>
      <c r="D389" s="8"/>
      <c r="E389" s="17"/>
      <c r="F389" s="17"/>
      <c r="G389" s="21"/>
      <c r="H389" s="21"/>
      <c r="I389" s="22" t="str">
        <f aca="false">IF(D389="","",G389-H389)</f>
        <v/>
      </c>
      <c r="J389" s="23" t="str">
        <f aca="false">IF(D389="","",Settings!$C$6-E389)</f>
        <v/>
      </c>
      <c r="K389" s="10" t="str">
        <f aca="false">IF(D389="","",IF(J389&lt;=30,"0-30 days",IF(J389&lt;=45,"31-45 days",IF(J389&lt;=60,"46-60 days",IF(J389&lt;=90,"61-90 days",IF(J389&lt;=180,"91-180 days","Over 180 days"))))))</f>
        <v/>
      </c>
      <c r="L389" s="24" t="str">
        <f aca="false">IF(OR(D389="",NOT(OR(B389="Micro",B389="Small"))),"",IF(F389="",E389,F389)+IF(C389="",Settings!$C$10,MIN(C389,Settings!$C$11)))</f>
        <v/>
      </c>
      <c r="M389" s="23" t="str">
        <f aca="false">IF(L389="","",MAX(0,Settings!$C$6-L389))</f>
        <v/>
      </c>
      <c r="N389" s="10" t="str">
        <f aca="false">IF(D389="","",IF(I389&lt;=0,"Paid",IF(NOT(OR(B389="Micro",B389="Small")),"Not covered by s.15",IF(M389&gt;0,"MSME overdue","MSME within due date"))))</f>
        <v/>
      </c>
      <c r="O389" s="22" t="str">
        <f aca="false">IF(N389&lt;&gt;"MSME overdue","",ROUND(I389*((1+Settings!$C$9*Settings!$C$8/12)^(M389/(365/12))-1),0))</f>
        <v/>
      </c>
      <c r="P389" s="10" t="str">
        <f aca="false">IF(OR(L389="",I389&lt;=0),"",IF(L389&lt;=Settings!$C$7,IF(Settings!$C$6&gt;=Settings!$C$7,"Unpaid past due at year end: review","Pay before year end to avoid disallowance"),""))</f>
        <v/>
      </c>
    </row>
    <row r="390" customFormat="false" ht="15" hidden="false" customHeight="false" outlineLevel="0" collapsed="false">
      <c r="A390" s="8"/>
      <c r="B390" s="8"/>
      <c r="C390" s="19"/>
      <c r="D390" s="8"/>
      <c r="E390" s="17"/>
      <c r="F390" s="17"/>
      <c r="G390" s="21"/>
      <c r="H390" s="21"/>
      <c r="I390" s="22" t="str">
        <f aca="false">IF(D390="","",G390-H390)</f>
        <v/>
      </c>
      <c r="J390" s="23" t="str">
        <f aca="false">IF(D390="","",Settings!$C$6-E390)</f>
        <v/>
      </c>
      <c r="K390" s="10" t="str">
        <f aca="false">IF(D390="","",IF(J390&lt;=30,"0-30 days",IF(J390&lt;=45,"31-45 days",IF(J390&lt;=60,"46-60 days",IF(J390&lt;=90,"61-90 days",IF(J390&lt;=180,"91-180 days","Over 180 days"))))))</f>
        <v/>
      </c>
      <c r="L390" s="24" t="str">
        <f aca="false">IF(OR(D390="",NOT(OR(B390="Micro",B390="Small"))),"",IF(F390="",E390,F390)+IF(C390="",Settings!$C$10,MIN(C390,Settings!$C$11)))</f>
        <v/>
      </c>
      <c r="M390" s="23" t="str">
        <f aca="false">IF(L390="","",MAX(0,Settings!$C$6-L390))</f>
        <v/>
      </c>
      <c r="N390" s="10" t="str">
        <f aca="false">IF(D390="","",IF(I390&lt;=0,"Paid",IF(NOT(OR(B390="Micro",B390="Small")),"Not covered by s.15",IF(M390&gt;0,"MSME overdue","MSME within due date"))))</f>
        <v/>
      </c>
      <c r="O390" s="22" t="str">
        <f aca="false">IF(N390&lt;&gt;"MSME overdue","",ROUND(I390*((1+Settings!$C$9*Settings!$C$8/12)^(M390/(365/12))-1),0))</f>
        <v/>
      </c>
      <c r="P390" s="10" t="str">
        <f aca="false">IF(OR(L390="",I390&lt;=0),"",IF(L390&lt;=Settings!$C$7,IF(Settings!$C$6&gt;=Settings!$C$7,"Unpaid past due at year end: review","Pay before year end to avoid disallowance"),""))</f>
        <v/>
      </c>
    </row>
    <row r="391" customFormat="false" ht="15" hidden="false" customHeight="false" outlineLevel="0" collapsed="false">
      <c r="A391" s="8"/>
      <c r="B391" s="8"/>
      <c r="C391" s="19"/>
      <c r="D391" s="8"/>
      <c r="E391" s="17"/>
      <c r="F391" s="17"/>
      <c r="G391" s="21"/>
      <c r="H391" s="21"/>
      <c r="I391" s="22" t="str">
        <f aca="false">IF(D391="","",G391-H391)</f>
        <v/>
      </c>
      <c r="J391" s="23" t="str">
        <f aca="false">IF(D391="","",Settings!$C$6-E391)</f>
        <v/>
      </c>
      <c r="K391" s="10" t="str">
        <f aca="false">IF(D391="","",IF(J391&lt;=30,"0-30 days",IF(J391&lt;=45,"31-45 days",IF(J391&lt;=60,"46-60 days",IF(J391&lt;=90,"61-90 days",IF(J391&lt;=180,"91-180 days","Over 180 days"))))))</f>
        <v/>
      </c>
      <c r="L391" s="24" t="str">
        <f aca="false">IF(OR(D391="",NOT(OR(B391="Micro",B391="Small"))),"",IF(F391="",E391,F391)+IF(C391="",Settings!$C$10,MIN(C391,Settings!$C$11)))</f>
        <v/>
      </c>
      <c r="M391" s="23" t="str">
        <f aca="false">IF(L391="","",MAX(0,Settings!$C$6-L391))</f>
        <v/>
      </c>
      <c r="N391" s="10" t="str">
        <f aca="false">IF(D391="","",IF(I391&lt;=0,"Paid",IF(NOT(OR(B391="Micro",B391="Small")),"Not covered by s.15",IF(M391&gt;0,"MSME overdue","MSME within due date"))))</f>
        <v/>
      </c>
      <c r="O391" s="22" t="str">
        <f aca="false">IF(N391&lt;&gt;"MSME overdue","",ROUND(I391*((1+Settings!$C$9*Settings!$C$8/12)^(M391/(365/12))-1),0))</f>
        <v/>
      </c>
      <c r="P391" s="10" t="str">
        <f aca="false">IF(OR(L391="",I391&lt;=0),"",IF(L391&lt;=Settings!$C$7,IF(Settings!$C$6&gt;=Settings!$C$7,"Unpaid past due at year end: review","Pay before year end to avoid disallowance"),""))</f>
        <v/>
      </c>
    </row>
    <row r="392" customFormat="false" ht="15" hidden="false" customHeight="false" outlineLevel="0" collapsed="false">
      <c r="A392" s="8"/>
      <c r="B392" s="8"/>
      <c r="C392" s="19"/>
      <c r="D392" s="8"/>
      <c r="E392" s="17"/>
      <c r="F392" s="17"/>
      <c r="G392" s="21"/>
      <c r="H392" s="21"/>
      <c r="I392" s="22" t="str">
        <f aca="false">IF(D392="","",G392-H392)</f>
        <v/>
      </c>
      <c r="J392" s="23" t="str">
        <f aca="false">IF(D392="","",Settings!$C$6-E392)</f>
        <v/>
      </c>
      <c r="K392" s="10" t="str">
        <f aca="false">IF(D392="","",IF(J392&lt;=30,"0-30 days",IF(J392&lt;=45,"31-45 days",IF(J392&lt;=60,"46-60 days",IF(J392&lt;=90,"61-90 days",IF(J392&lt;=180,"91-180 days","Over 180 days"))))))</f>
        <v/>
      </c>
      <c r="L392" s="24" t="str">
        <f aca="false">IF(OR(D392="",NOT(OR(B392="Micro",B392="Small"))),"",IF(F392="",E392,F392)+IF(C392="",Settings!$C$10,MIN(C392,Settings!$C$11)))</f>
        <v/>
      </c>
      <c r="M392" s="23" t="str">
        <f aca="false">IF(L392="","",MAX(0,Settings!$C$6-L392))</f>
        <v/>
      </c>
      <c r="N392" s="10" t="str">
        <f aca="false">IF(D392="","",IF(I392&lt;=0,"Paid",IF(NOT(OR(B392="Micro",B392="Small")),"Not covered by s.15",IF(M392&gt;0,"MSME overdue","MSME within due date"))))</f>
        <v/>
      </c>
      <c r="O392" s="22" t="str">
        <f aca="false">IF(N392&lt;&gt;"MSME overdue","",ROUND(I392*((1+Settings!$C$9*Settings!$C$8/12)^(M392/(365/12))-1),0))</f>
        <v/>
      </c>
      <c r="P392" s="10" t="str">
        <f aca="false">IF(OR(L392="",I392&lt;=0),"",IF(L392&lt;=Settings!$C$7,IF(Settings!$C$6&gt;=Settings!$C$7,"Unpaid past due at year end: review","Pay before year end to avoid disallowance"),""))</f>
        <v/>
      </c>
    </row>
    <row r="393" customFormat="false" ht="15" hidden="false" customHeight="false" outlineLevel="0" collapsed="false">
      <c r="A393" s="8"/>
      <c r="B393" s="8"/>
      <c r="C393" s="19"/>
      <c r="D393" s="8"/>
      <c r="E393" s="17"/>
      <c r="F393" s="17"/>
      <c r="G393" s="21"/>
      <c r="H393" s="21"/>
      <c r="I393" s="22" t="str">
        <f aca="false">IF(D393="","",G393-H393)</f>
        <v/>
      </c>
      <c r="J393" s="23" t="str">
        <f aca="false">IF(D393="","",Settings!$C$6-E393)</f>
        <v/>
      </c>
      <c r="K393" s="10" t="str">
        <f aca="false">IF(D393="","",IF(J393&lt;=30,"0-30 days",IF(J393&lt;=45,"31-45 days",IF(J393&lt;=60,"46-60 days",IF(J393&lt;=90,"61-90 days",IF(J393&lt;=180,"91-180 days","Over 180 days"))))))</f>
        <v/>
      </c>
      <c r="L393" s="24" t="str">
        <f aca="false">IF(OR(D393="",NOT(OR(B393="Micro",B393="Small"))),"",IF(F393="",E393,F393)+IF(C393="",Settings!$C$10,MIN(C393,Settings!$C$11)))</f>
        <v/>
      </c>
      <c r="M393" s="23" t="str">
        <f aca="false">IF(L393="","",MAX(0,Settings!$C$6-L393))</f>
        <v/>
      </c>
      <c r="N393" s="10" t="str">
        <f aca="false">IF(D393="","",IF(I393&lt;=0,"Paid",IF(NOT(OR(B393="Micro",B393="Small")),"Not covered by s.15",IF(M393&gt;0,"MSME overdue","MSME within due date"))))</f>
        <v/>
      </c>
      <c r="O393" s="22" t="str">
        <f aca="false">IF(N393&lt;&gt;"MSME overdue","",ROUND(I393*((1+Settings!$C$9*Settings!$C$8/12)^(M393/(365/12))-1),0))</f>
        <v/>
      </c>
      <c r="P393" s="10" t="str">
        <f aca="false">IF(OR(L393="",I393&lt;=0),"",IF(L393&lt;=Settings!$C$7,IF(Settings!$C$6&gt;=Settings!$C$7,"Unpaid past due at year end: review","Pay before year end to avoid disallowance"),""))</f>
        <v/>
      </c>
    </row>
    <row r="394" customFormat="false" ht="15" hidden="false" customHeight="false" outlineLevel="0" collapsed="false">
      <c r="A394" s="8"/>
      <c r="B394" s="8"/>
      <c r="C394" s="19"/>
      <c r="D394" s="8"/>
      <c r="E394" s="17"/>
      <c r="F394" s="17"/>
      <c r="G394" s="21"/>
      <c r="H394" s="21"/>
      <c r="I394" s="22" t="str">
        <f aca="false">IF(D394="","",G394-H394)</f>
        <v/>
      </c>
      <c r="J394" s="23" t="str">
        <f aca="false">IF(D394="","",Settings!$C$6-E394)</f>
        <v/>
      </c>
      <c r="K394" s="10" t="str">
        <f aca="false">IF(D394="","",IF(J394&lt;=30,"0-30 days",IF(J394&lt;=45,"31-45 days",IF(J394&lt;=60,"46-60 days",IF(J394&lt;=90,"61-90 days",IF(J394&lt;=180,"91-180 days","Over 180 days"))))))</f>
        <v/>
      </c>
      <c r="L394" s="24" t="str">
        <f aca="false">IF(OR(D394="",NOT(OR(B394="Micro",B394="Small"))),"",IF(F394="",E394,F394)+IF(C394="",Settings!$C$10,MIN(C394,Settings!$C$11)))</f>
        <v/>
      </c>
      <c r="M394" s="23" t="str">
        <f aca="false">IF(L394="","",MAX(0,Settings!$C$6-L394))</f>
        <v/>
      </c>
      <c r="N394" s="10" t="str">
        <f aca="false">IF(D394="","",IF(I394&lt;=0,"Paid",IF(NOT(OR(B394="Micro",B394="Small")),"Not covered by s.15",IF(M394&gt;0,"MSME overdue","MSME within due date"))))</f>
        <v/>
      </c>
      <c r="O394" s="22" t="str">
        <f aca="false">IF(N394&lt;&gt;"MSME overdue","",ROUND(I394*((1+Settings!$C$9*Settings!$C$8/12)^(M394/(365/12))-1),0))</f>
        <v/>
      </c>
      <c r="P394" s="10" t="str">
        <f aca="false">IF(OR(L394="",I394&lt;=0),"",IF(L394&lt;=Settings!$C$7,IF(Settings!$C$6&gt;=Settings!$C$7,"Unpaid past due at year end: review","Pay before year end to avoid disallowance"),""))</f>
        <v/>
      </c>
    </row>
    <row r="395" customFormat="false" ht="15" hidden="false" customHeight="false" outlineLevel="0" collapsed="false">
      <c r="A395" s="8"/>
      <c r="B395" s="8"/>
      <c r="C395" s="19"/>
      <c r="D395" s="8"/>
      <c r="E395" s="17"/>
      <c r="F395" s="17"/>
      <c r="G395" s="21"/>
      <c r="H395" s="21"/>
      <c r="I395" s="22" t="str">
        <f aca="false">IF(D395="","",G395-H395)</f>
        <v/>
      </c>
      <c r="J395" s="23" t="str">
        <f aca="false">IF(D395="","",Settings!$C$6-E395)</f>
        <v/>
      </c>
      <c r="K395" s="10" t="str">
        <f aca="false">IF(D395="","",IF(J395&lt;=30,"0-30 days",IF(J395&lt;=45,"31-45 days",IF(J395&lt;=60,"46-60 days",IF(J395&lt;=90,"61-90 days",IF(J395&lt;=180,"91-180 days","Over 180 days"))))))</f>
        <v/>
      </c>
      <c r="L395" s="24" t="str">
        <f aca="false">IF(OR(D395="",NOT(OR(B395="Micro",B395="Small"))),"",IF(F395="",E395,F395)+IF(C395="",Settings!$C$10,MIN(C395,Settings!$C$11)))</f>
        <v/>
      </c>
      <c r="M395" s="23" t="str">
        <f aca="false">IF(L395="","",MAX(0,Settings!$C$6-L395))</f>
        <v/>
      </c>
      <c r="N395" s="10" t="str">
        <f aca="false">IF(D395="","",IF(I395&lt;=0,"Paid",IF(NOT(OR(B395="Micro",B395="Small")),"Not covered by s.15",IF(M395&gt;0,"MSME overdue","MSME within due date"))))</f>
        <v/>
      </c>
      <c r="O395" s="22" t="str">
        <f aca="false">IF(N395&lt;&gt;"MSME overdue","",ROUND(I395*((1+Settings!$C$9*Settings!$C$8/12)^(M395/(365/12))-1),0))</f>
        <v/>
      </c>
      <c r="P395" s="10" t="str">
        <f aca="false">IF(OR(L395="",I395&lt;=0),"",IF(L395&lt;=Settings!$C$7,IF(Settings!$C$6&gt;=Settings!$C$7,"Unpaid past due at year end: review","Pay before year end to avoid disallowance"),""))</f>
        <v/>
      </c>
    </row>
    <row r="396" customFormat="false" ht="15" hidden="false" customHeight="false" outlineLevel="0" collapsed="false">
      <c r="A396" s="8"/>
      <c r="B396" s="8"/>
      <c r="C396" s="19"/>
      <c r="D396" s="8"/>
      <c r="E396" s="17"/>
      <c r="F396" s="17"/>
      <c r="G396" s="21"/>
      <c r="H396" s="21"/>
      <c r="I396" s="22" t="str">
        <f aca="false">IF(D396="","",G396-H396)</f>
        <v/>
      </c>
      <c r="J396" s="23" t="str">
        <f aca="false">IF(D396="","",Settings!$C$6-E396)</f>
        <v/>
      </c>
      <c r="K396" s="10" t="str">
        <f aca="false">IF(D396="","",IF(J396&lt;=30,"0-30 days",IF(J396&lt;=45,"31-45 days",IF(J396&lt;=60,"46-60 days",IF(J396&lt;=90,"61-90 days",IF(J396&lt;=180,"91-180 days","Over 180 days"))))))</f>
        <v/>
      </c>
      <c r="L396" s="24" t="str">
        <f aca="false">IF(OR(D396="",NOT(OR(B396="Micro",B396="Small"))),"",IF(F396="",E396,F396)+IF(C396="",Settings!$C$10,MIN(C396,Settings!$C$11)))</f>
        <v/>
      </c>
      <c r="M396" s="23" t="str">
        <f aca="false">IF(L396="","",MAX(0,Settings!$C$6-L396))</f>
        <v/>
      </c>
      <c r="N396" s="10" t="str">
        <f aca="false">IF(D396="","",IF(I396&lt;=0,"Paid",IF(NOT(OR(B396="Micro",B396="Small")),"Not covered by s.15",IF(M396&gt;0,"MSME overdue","MSME within due date"))))</f>
        <v/>
      </c>
      <c r="O396" s="22" t="str">
        <f aca="false">IF(N396&lt;&gt;"MSME overdue","",ROUND(I396*((1+Settings!$C$9*Settings!$C$8/12)^(M396/(365/12))-1),0))</f>
        <v/>
      </c>
      <c r="P396" s="10" t="str">
        <f aca="false">IF(OR(L396="",I396&lt;=0),"",IF(L396&lt;=Settings!$C$7,IF(Settings!$C$6&gt;=Settings!$C$7,"Unpaid past due at year end: review","Pay before year end to avoid disallowance"),""))</f>
        <v/>
      </c>
    </row>
    <row r="397" customFormat="false" ht="15" hidden="false" customHeight="false" outlineLevel="0" collapsed="false">
      <c r="A397" s="8"/>
      <c r="B397" s="8"/>
      <c r="C397" s="19"/>
      <c r="D397" s="8"/>
      <c r="E397" s="17"/>
      <c r="F397" s="17"/>
      <c r="G397" s="21"/>
      <c r="H397" s="21"/>
      <c r="I397" s="22" t="str">
        <f aca="false">IF(D397="","",G397-H397)</f>
        <v/>
      </c>
      <c r="J397" s="23" t="str">
        <f aca="false">IF(D397="","",Settings!$C$6-E397)</f>
        <v/>
      </c>
      <c r="K397" s="10" t="str">
        <f aca="false">IF(D397="","",IF(J397&lt;=30,"0-30 days",IF(J397&lt;=45,"31-45 days",IF(J397&lt;=60,"46-60 days",IF(J397&lt;=90,"61-90 days",IF(J397&lt;=180,"91-180 days","Over 180 days"))))))</f>
        <v/>
      </c>
      <c r="L397" s="24" t="str">
        <f aca="false">IF(OR(D397="",NOT(OR(B397="Micro",B397="Small"))),"",IF(F397="",E397,F397)+IF(C397="",Settings!$C$10,MIN(C397,Settings!$C$11)))</f>
        <v/>
      </c>
      <c r="M397" s="23" t="str">
        <f aca="false">IF(L397="","",MAX(0,Settings!$C$6-L397))</f>
        <v/>
      </c>
      <c r="N397" s="10" t="str">
        <f aca="false">IF(D397="","",IF(I397&lt;=0,"Paid",IF(NOT(OR(B397="Micro",B397="Small")),"Not covered by s.15",IF(M397&gt;0,"MSME overdue","MSME within due date"))))</f>
        <v/>
      </c>
      <c r="O397" s="22" t="str">
        <f aca="false">IF(N397&lt;&gt;"MSME overdue","",ROUND(I397*((1+Settings!$C$9*Settings!$C$8/12)^(M397/(365/12))-1),0))</f>
        <v/>
      </c>
      <c r="P397" s="10" t="str">
        <f aca="false">IF(OR(L397="",I397&lt;=0),"",IF(L397&lt;=Settings!$C$7,IF(Settings!$C$6&gt;=Settings!$C$7,"Unpaid past due at year end: review","Pay before year end to avoid disallowance"),""))</f>
        <v/>
      </c>
    </row>
    <row r="398" customFormat="false" ht="15" hidden="false" customHeight="false" outlineLevel="0" collapsed="false">
      <c r="A398" s="8"/>
      <c r="B398" s="8"/>
      <c r="C398" s="19"/>
      <c r="D398" s="8"/>
      <c r="E398" s="17"/>
      <c r="F398" s="17"/>
      <c r="G398" s="21"/>
      <c r="H398" s="21"/>
      <c r="I398" s="22" t="str">
        <f aca="false">IF(D398="","",G398-H398)</f>
        <v/>
      </c>
      <c r="J398" s="23" t="str">
        <f aca="false">IF(D398="","",Settings!$C$6-E398)</f>
        <v/>
      </c>
      <c r="K398" s="10" t="str">
        <f aca="false">IF(D398="","",IF(J398&lt;=30,"0-30 days",IF(J398&lt;=45,"31-45 days",IF(J398&lt;=60,"46-60 days",IF(J398&lt;=90,"61-90 days",IF(J398&lt;=180,"91-180 days","Over 180 days"))))))</f>
        <v/>
      </c>
      <c r="L398" s="24" t="str">
        <f aca="false">IF(OR(D398="",NOT(OR(B398="Micro",B398="Small"))),"",IF(F398="",E398,F398)+IF(C398="",Settings!$C$10,MIN(C398,Settings!$C$11)))</f>
        <v/>
      </c>
      <c r="M398" s="23" t="str">
        <f aca="false">IF(L398="","",MAX(0,Settings!$C$6-L398))</f>
        <v/>
      </c>
      <c r="N398" s="10" t="str">
        <f aca="false">IF(D398="","",IF(I398&lt;=0,"Paid",IF(NOT(OR(B398="Micro",B398="Small")),"Not covered by s.15",IF(M398&gt;0,"MSME overdue","MSME within due date"))))</f>
        <v/>
      </c>
      <c r="O398" s="22" t="str">
        <f aca="false">IF(N398&lt;&gt;"MSME overdue","",ROUND(I398*((1+Settings!$C$9*Settings!$C$8/12)^(M398/(365/12))-1),0))</f>
        <v/>
      </c>
      <c r="P398" s="10" t="str">
        <f aca="false">IF(OR(L398="",I398&lt;=0),"",IF(L398&lt;=Settings!$C$7,IF(Settings!$C$6&gt;=Settings!$C$7,"Unpaid past due at year end: review","Pay before year end to avoid disallowance"),""))</f>
        <v/>
      </c>
    </row>
    <row r="399" customFormat="false" ht="15" hidden="false" customHeight="false" outlineLevel="0" collapsed="false">
      <c r="A399" s="8"/>
      <c r="B399" s="8"/>
      <c r="C399" s="19"/>
      <c r="D399" s="8"/>
      <c r="E399" s="17"/>
      <c r="F399" s="17"/>
      <c r="G399" s="21"/>
      <c r="H399" s="21"/>
      <c r="I399" s="22" t="str">
        <f aca="false">IF(D399="","",G399-H399)</f>
        <v/>
      </c>
      <c r="J399" s="23" t="str">
        <f aca="false">IF(D399="","",Settings!$C$6-E399)</f>
        <v/>
      </c>
      <c r="K399" s="10" t="str">
        <f aca="false">IF(D399="","",IF(J399&lt;=30,"0-30 days",IF(J399&lt;=45,"31-45 days",IF(J399&lt;=60,"46-60 days",IF(J399&lt;=90,"61-90 days",IF(J399&lt;=180,"91-180 days","Over 180 days"))))))</f>
        <v/>
      </c>
      <c r="L399" s="24" t="str">
        <f aca="false">IF(OR(D399="",NOT(OR(B399="Micro",B399="Small"))),"",IF(F399="",E399,F399)+IF(C399="",Settings!$C$10,MIN(C399,Settings!$C$11)))</f>
        <v/>
      </c>
      <c r="M399" s="23" t="str">
        <f aca="false">IF(L399="","",MAX(0,Settings!$C$6-L399))</f>
        <v/>
      </c>
      <c r="N399" s="10" t="str">
        <f aca="false">IF(D399="","",IF(I399&lt;=0,"Paid",IF(NOT(OR(B399="Micro",B399="Small")),"Not covered by s.15",IF(M399&gt;0,"MSME overdue","MSME within due date"))))</f>
        <v/>
      </c>
      <c r="O399" s="22" t="str">
        <f aca="false">IF(N399&lt;&gt;"MSME overdue","",ROUND(I399*((1+Settings!$C$9*Settings!$C$8/12)^(M399/(365/12))-1),0))</f>
        <v/>
      </c>
      <c r="P399" s="10" t="str">
        <f aca="false">IF(OR(L399="",I399&lt;=0),"",IF(L399&lt;=Settings!$C$7,IF(Settings!$C$6&gt;=Settings!$C$7,"Unpaid past due at year end: review","Pay before year end to avoid disallowance"),""))</f>
        <v/>
      </c>
    </row>
    <row r="400" customFormat="false" ht="15" hidden="false" customHeight="false" outlineLevel="0" collapsed="false">
      <c r="A400" s="8"/>
      <c r="B400" s="8"/>
      <c r="C400" s="19"/>
      <c r="D400" s="8"/>
      <c r="E400" s="17"/>
      <c r="F400" s="17"/>
      <c r="G400" s="21"/>
      <c r="H400" s="21"/>
      <c r="I400" s="22" t="str">
        <f aca="false">IF(D400="","",G400-H400)</f>
        <v/>
      </c>
      <c r="J400" s="23" t="str">
        <f aca="false">IF(D400="","",Settings!$C$6-E400)</f>
        <v/>
      </c>
      <c r="K400" s="10" t="str">
        <f aca="false">IF(D400="","",IF(J400&lt;=30,"0-30 days",IF(J400&lt;=45,"31-45 days",IF(J400&lt;=60,"46-60 days",IF(J400&lt;=90,"61-90 days",IF(J400&lt;=180,"91-180 days","Over 180 days"))))))</f>
        <v/>
      </c>
      <c r="L400" s="24" t="str">
        <f aca="false">IF(OR(D400="",NOT(OR(B400="Micro",B400="Small"))),"",IF(F400="",E400,F400)+IF(C400="",Settings!$C$10,MIN(C400,Settings!$C$11)))</f>
        <v/>
      </c>
      <c r="M400" s="23" t="str">
        <f aca="false">IF(L400="","",MAX(0,Settings!$C$6-L400))</f>
        <v/>
      </c>
      <c r="N400" s="10" t="str">
        <f aca="false">IF(D400="","",IF(I400&lt;=0,"Paid",IF(NOT(OR(B400="Micro",B400="Small")),"Not covered by s.15",IF(M400&gt;0,"MSME overdue","MSME within due date"))))</f>
        <v/>
      </c>
      <c r="O400" s="22" t="str">
        <f aca="false">IF(N400&lt;&gt;"MSME overdue","",ROUND(I400*((1+Settings!$C$9*Settings!$C$8/12)^(M400/(365/12))-1),0))</f>
        <v/>
      </c>
      <c r="P400" s="10" t="str">
        <f aca="false">IF(OR(L400="",I400&lt;=0),"",IF(L400&lt;=Settings!$C$7,IF(Settings!$C$6&gt;=Settings!$C$7,"Unpaid past due at year end: review","Pay before year end to avoid disallowance"),""))</f>
        <v/>
      </c>
    </row>
    <row r="401" customFormat="false" ht="15" hidden="false" customHeight="false" outlineLevel="0" collapsed="false">
      <c r="A401" s="8"/>
      <c r="B401" s="8"/>
      <c r="C401" s="19"/>
      <c r="D401" s="8"/>
      <c r="E401" s="17"/>
      <c r="F401" s="17"/>
      <c r="G401" s="21"/>
      <c r="H401" s="21"/>
      <c r="I401" s="22" t="str">
        <f aca="false">IF(D401="","",G401-H401)</f>
        <v/>
      </c>
      <c r="J401" s="23" t="str">
        <f aca="false">IF(D401="","",Settings!$C$6-E401)</f>
        <v/>
      </c>
      <c r="K401" s="10" t="str">
        <f aca="false">IF(D401="","",IF(J401&lt;=30,"0-30 days",IF(J401&lt;=45,"31-45 days",IF(J401&lt;=60,"46-60 days",IF(J401&lt;=90,"61-90 days",IF(J401&lt;=180,"91-180 days","Over 180 days"))))))</f>
        <v/>
      </c>
      <c r="L401" s="24" t="str">
        <f aca="false">IF(OR(D401="",NOT(OR(B401="Micro",B401="Small"))),"",IF(F401="",E401,F401)+IF(C401="",Settings!$C$10,MIN(C401,Settings!$C$11)))</f>
        <v/>
      </c>
      <c r="M401" s="23" t="str">
        <f aca="false">IF(L401="","",MAX(0,Settings!$C$6-L401))</f>
        <v/>
      </c>
      <c r="N401" s="10" t="str">
        <f aca="false">IF(D401="","",IF(I401&lt;=0,"Paid",IF(NOT(OR(B401="Micro",B401="Small")),"Not covered by s.15",IF(M401&gt;0,"MSME overdue","MSME within due date"))))</f>
        <v/>
      </c>
      <c r="O401" s="22" t="str">
        <f aca="false">IF(N401&lt;&gt;"MSME overdue","",ROUND(I401*((1+Settings!$C$9*Settings!$C$8/12)^(M401/(365/12))-1),0))</f>
        <v/>
      </c>
      <c r="P401" s="10" t="str">
        <f aca="false">IF(OR(L401="",I401&lt;=0),"",IF(L401&lt;=Settings!$C$7,IF(Settings!$C$6&gt;=Settings!$C$7,"Unpaid past due at year end: review","Pay before year end to avoid disallowance"),""))</f>
        <v/>
      </c>
    </row>
    <row r="402" customFormat="false" ht="15" hidden="false" customHeight="false" outlineLevel="0" collapsed="false">
      <c r="A402" s="8"/>
      <c r="B402" s="8"/>
      <c r="C402" s="19"/>
      <c r="D402" s="8"/>
      <c r="E402" s="17"/>
      <c r="F402" s="17"/>
      <c r="G402" s="21"/>
      <c r="H402" s="21"/>
      <c r="I402" s="22" t="str">
        <f aca="false">IF(D402="","",G402-H402)</f>
        <v/>
      </c>
      <c r="J402" s="23" t="str">
        <f aca="false">IF(D402="","",Settings!$C$6-E402)</f>
        <v/>
      </c>
      <c r="K402" s="10" t="str">
        <f aca="false">IF(D402="","",IF(J402&lt;=30,"0-30 days",IF(J402&lt;=45,"31-45 days",IF(J402&lt;=60,"46-60 days",IF(J402&lt;=90,"61-90 days",IF(J402&lt;=180,"91-180 days","Over 180 days"))))))</f>
        <v/>
      </c>
      <c r="L402" s="24" t="str">
        <f aca="false">IF(OR(D402="",NOT(OR(B402="Micro",B402="Small"))),"",IF(F402="",E402,F402)+IF(C402="",Settings!$C$10,MIN(C402,Settings!$C$11)))</f>
        <v/>
      </c>
      <c r="M402" s="23" t="str">
        <f aca="false">IF(L402="","",MAX(0,Settings!$C$6-L402))</f>
        <v/>
      </c>
      <c r="N402" s="10" t="str">
        <f aca="false">IF(D402="","",IF(I402&lt;=0,"Paid",IF(NOT(OR(B402="Micro",B402="Small")),"Not covered by s.15",IF(M402&gt;0,"MSME overdue","MSME within due date"))))</f>
        <v/>
      </c>
      <c r="O402" s="22" t="str">
        <f aca="false">IF(N402&lt;&gt;"MSME overdue","",ROUND(I402*((1+Settings!$C$9*Settings!$C$8/12)^(M402/(365/12))-1),0))</f>
        <v/>
      </c>
      <c r="P402" s="10" t="str">
        <f aca="false">IF(OR(L402="",I402&lt;=0),"",IF(L402&lt;=Settings!$C$7,IF(Settings!$C$6&gt;=Settings!$C$7,"Unpaid past due at year end: review","Pay before year end to avoid disallowance"),""))</f>
        <v/>
      </c>
    </row>
    <row r="403" customFormat="false" ht="15" hidden="false" customHeight="false" outlineLevel="0" collapsed="false">
      <c r="A403" s="8"/>
      <c r="B403" s="8"/>
      <c r="C403" s="19"/>
      <c r="D403" s="8"/>
      <c r="E403" s="17"/>
      <c r="F403" s="17"/>
      <c r="G403" s="21"/>
      <c r="H403" s="21"/>
      <c r="I403" s="22" t="str">
        <f aca="false">IF(D403="","",G403-H403)</f>
        <v/>
      </c>
      <c r="J403" s="23" t="str">
        <f aca="false">IF(D403="","",Settings!$C$6-E403)</f>
        <v/>
      </c>
      <c r="K403" s="10" t="str">
        <f aca="false">IF(D403="","",IF(J403&lt;=30,"0-30 days",IF(J403&lt;=45,"31-45 days",IF(J403&lt;=60,"46-60 days",IF(J403&lt;=90,"61-90 days",IF(J403&lt;=180,"91-180 days","Over 180 days"))))))</f>
        <v/>
      </c>
      <c r="L403" s="24" t="str">
        <f aca="false">IF(OR(D403="",NOT(OR(B403="Micro",B403="Small"))),"",IF(F403="",E403,F403)+IF(C403="",Settings!$C$10,MIN(C403,Settings!$C$11)))</f>
        <v/>
      </c>
      <c r="M403" s="23" t="str">
        <f aca="false">IF(L403="","",MAX(0,Settings!$C$6-L403))</f>
        <v/>
      </c>
      <c r="N403" s="10" t="str">
        <f aca="false">IF(D403="","",IF(I403&lt;=0,"Paid",IF(NOT(OR(B403="Micro",B403="Small")),"Not covered by s.15",IF(M403&gt;0,"MSME overdue","MSME within due date"))))</f>
        <v/>
      </c>
      <c r="O403" s="22" t="str">
        <f aca="false">IF(N403&lt;&gt;"MSME overdue","",ROUND(I403*((1+Settings!$C$9*Settings!$C$8/12)^(M403/(365/12))-1),0))</f>
        <v/>
      </c>
      <c r="P403" s="10" t="str">
        <f aca="false">IF(OR(L403="",I403&lt;=0),"",IF(L403&lt;=Settings!$C$7,IF(Settings!$C$6&gt;=Settings!$C$7,"Unpaid past due at year end: review","Pay before year end to avoid disallowance"),""))</f>
        <v/>
      </c>
    </row>
    <row r="404" customFormat="false" ht="15" hidden="false" customHeight="false" outlineLevel="0" collapsed="false">
      <c r="A404" s="8"/>
      <c r="B404" s="8"/>
      <c r="C404" s="19"/>
      <c r="D404" s="8"/>
      <c r="E404" s="17"/>
      <c r="F404" s="17"/>
      <c r="G404" s="21"/>
      <c r="H404" s="21"/>
      <c r="I404" s="22" t="str">
        <f aca="false">IF(D404="","",G404-H404)</f>
        <v/>
      </c>
      <c r="J404" s="23" t="str">
        <f aca="false">IF(D404="","",Settings!$C$6-E404)</f>
        <v/>
      </c>
      <c r="K404" s="10" t="str">
        <f aca="false">IF(D404="","",IF(J404&lt;=30,"0-30 days",IF(J404&lt;=45,"31-45 days",IF(J404&lt;=60,"46-60 days",IF(J404&lt;=90,"61-90 days",IF(J404&lt;=180,"91-180 days","Over 180 days"))))))</f>
        <v/>
      </c>
      <c r="L404" s="24" t="str">
        <f aca="false">IF(OR(D404="",NOT(OR(B404="Micro",B404="Small"))),"",IF(F404="",E404,F404)+IF(C404="",Settings!$C$10,MIN(C404,Settings!$C$11)))</f>
        <v/>
      </c>
      <c r="M404" s="23" t="str">
        <f aca="false">IF(L404="","",MAX(0,Settings!$C$6-L404))</f>
        <v/>
      </c>
      <c r="N404" s="10" t="str">
        <f aca="false">IF(D404="","",IF(I404&lt;=0,"Paid",IF(NOT(OR(B404="Micro",B404="Small")),"Not covered by s.15",IF(M404&gt;0,"MSME overdue","MSME within due date"))))</f>
        <v/>
      </c>
      <c r="O404" s="22" t="str">
        <f aca="false">IF(N404&lt;&gt;"MSME overdue","",ROUND(I404*((1+Settings!$C$9*Settings!$C$8/12)^(M404/(365/12))-1),0))</f>
        <v/>
      </c>
      <c r="P404" s="10" t="str">
        <f aca="false">IF(OR(L404="",I404&lt;=0),"",IF(L404&lt;=Settings!$C$7,IF(Settings!$C$6&gt;=Settings!$C$7,"Unpaid past due at year end: review","Pay before year end to avoid disallowance"),""))</f>
        <v/>
      </c>
    </row>
    <row r="405" customFormat="false" ht="15" hidden="false" customHeight="false" outlineLevel="0" collapsed="false">
      <c r="A405" s="8"/>
      <c r="B405" s="8"/>
      <c r="C405" s="19"/>
      <c r="D405" s="8"/>
      <c r="E405" s="17"/>
      <c r="F405" s="17"/>
      <c r="G405" s="21"/>
      <c r="H405" s="21"/>
      <c r="I405" s="22" t="str">
        <f aca="false">IF(D405="","",G405-H405)</f>
        <v/>
      </c>
      <c r="J405" s="23" t="str">
        <f aca="false">IF(D405="","",Settings!$C$6-E405)</f>
        <v/>
      </c>
      <c r="K405" s="10" t="str">
        <f aca="false">IF(D405="","",IF(J405&lt;=30,"0-30 days",IF(J405&lt;=45,"31-45 days",IF(J405&lt;=60,"46-60 days",IF(J405&lt;=90,"61-90 days",IF(J405&lt;=180,"91-180 days","Over 180 days"))))))</f>
        <v/>
      </c>
      <c r="L405" s="24" t="str">
        <f aca="false">IF(OR(D405="",NOT(OR(B405="Micro",B405="Small"))),"",IF(F405="",E405,F405)+IF(C405="",Settings!$C$10,MIN(C405,Settings!$C$11)))</f>
        <v/>
      </c>
      <c r="M405" s="23" t="str">
        <f aca="false">IF(L405="","",MAX(0,Settings!$C$6-L405))</f>
        <v/>
      </c>
      <c r="N405" s="10" t="str">
        <f aca="false">IF(D405="","",IF(I405&lt;=0,"Paid",IF(NOT(OR(B405="Micro",B405="Small")),"Not covered by s.15",IF(M405&gt;0,"MSME overdue","MSME within due date"))))</f>
        <v/>
      </c>
      <c r="O405" s="22" t="str">
        <f aca="false">IF(N405&lt;&gt;"MSME overdue","",ROUND(I405*((1+Settings!$C$9*Settings!$C$8/12)^(M405/(365/12))-1),0))</f>
        <v/>
      </c>
      <c r="P405" s="10" t="str">
        <f aca="false">IF(OR(L405="",I405&lt;=0),"",IF(L405&lt;=Settings!$C$7,IF(Settings!$C$6&gt;=Settings!$C$7,"Unpaid past due at year end: review","Pay before year end to avoid disallowance"),""))</f>
        <v/>
      </c>
    </row>
    <row r="406" customFormat="false" ht="15" hidden="false" customHeight="false" outlineLevel="0" collapsed="false">
      <c r="A406" s="8"/>
      <c r="B406" s="8"/>
      <c r="C406" s="19"/>
      <c r="D406" s="8"/>
      <c r="E406" s="17"/>
      <c r="F406" s="17"/>
      <c r="G406" s="21"/>
      <c r="H406" s="21"/>
      <c r="I406" s="22" t="str">
        <f aca="false">IF(D406="","",G406-H406)</f>
        <v/>
      </c>
      <c r="J406" s="23" t="str">
        <f aca="false">IF(D406="","",Settings!$C$6-E406)</f>
        <v/>
      </c>
      <c r="K406" s="10" t="str">
        <f aca="false">IF(D406="","",IF(J406&lt;=30,"0-30 days",IF(J406&lt;=45,"31-45 days",IF(J406&lt;=60,"46-60 days",IF(J406&lt;=90,"61-90 days",IF(J406&lt;=180,"91-180 days","Over 180 days"))))))</f>
        <v/>
      </c>
      <c r="L406" s="24" t="str">
        <f aca="false">IF(OR(D406="",NOT(OR(B406="Micro",B406="Small"))),"",IF(F406="",E406,F406)+IF(C406="",Settings!$C$10,MIN(C406,Settings!$C$11)))</f>
        <v/>
      </c>
      <c r="M406" s="23" t="str">
        <f aca="false">IF(L406="","",MAX(0,Settings!$C$6-L406))</f>
        <v/>
      </c>
      <c r="N406" s="10" t="str">
        <f aca="false">IF(D406="","",IF(I406&lt;=0,"Paid",IF(NOT(OR(B406="Micro",B406="Small")),"Not covered by s.15",IF(M406&gt;0,"MSME overdue","MSME within due date"))))</f>
        <v/>
      </c>
      <c r="O406" s="22" t="str">
        <f aca="false">IF(N406&lt;&gt;"MSME overdue","",ROUND(I406*((1+Settings!$C$9*Settings!$C$8/12)^(M406/(365/12))-1),0))</f>
        <v/>
      </c>
      <c r="P406" s="10" t="str">
        <f aca="false">IF(OR(L406="",I406&lt;=0),"",IF(L406&lt;=Settings!$C$7,IF(Settings!$C$6&gt;=Settings!$C$7,"Unpaid past due at year end: review","Pay before year end to avoid disallowance"),""))</f>
        <v/>
      </c>
    </row>
    <row r="407" customFormat="false" ht="15" hidden="false" customHeight="false" outlineLevel="0" collapsed="false">
      <c r="A407" s="8"/>
      <c r="B407" s="8"/>
      <c r="C407" s="19"/>
      <c r="D407" s="8"/>
      <c r="E407" s="17"/>
      <c r="F407" s="17"/>
      <c r="G407" s="21"/>
      <c r="H407" s="21"/>
      <c r="I407" s="22" t="str">
        <f aca="false">IF(D407="","",G407-H407)</f>
        <v/>
      </c>
      <c r="J407" s="23" t="str">
        <f aca="false">IF(D407="","",Settings!$C$6-E407)</f>
        <v/>
      </c>
      <c r="K407" s="10" t="str">
        <f aca="false">IF(D407="","",IF(J407&lt;=30,"0-30 days",IF(J407&lt;=45,"31-45 days",IF(J407&lt;=60,"46-60 days",IF(J407&lt;=90,"61-90 days",IF(J407&lt;=180,"91-180 days","Over 180 days"))))))</f>
        <v/>
      </c>
      <c r="L407" s="24" t="str">
        <f aca="false">IF(OR(D407="",NOT(OR(B407="Micro",B407="Small"))),"",IF(F407="",E407,F407)+IF(C407="",Settings!$C$10,MIN(C407,Settings!$C$11)))</f>
        <v/>
      </c>
      <c r="M407" s="23" t="str">
        <f aca="false">IF(L407="","",MAX(0,Settings!$C$6-L407))</f>
        <v/>
      </c>
      <c r="N407" s="10" t="str">
        <f aca="false">IF(D407="","",IF(I407&lt;=0,"Paid",IF(NOT(OR(B407="Micro",B407="Small")),"Not covered by s.15",IF(M407&gt;0,"MSME overdue","MSME within due date"))))</f>
        <v/>
      </c>
      <c r="O407" s="22" t="str">
        <f aca="false">IF(N407&lt;&gt;"MSME overdue","",ROUND(I407*((1+Settings!$C$9*Settings!$C$8/12)^(M407/(365/12))-1),0))</f>
        <v/>
      </c>
      <c r="P407" s="10" t="str">
        <f aca="false">IF(OR(L407="",I407&lt;=0),"",IF(L407&lt;=Settings!$C$7,IF(Settings!$C$6&gt;=Settings!$C$7,"Unpaid past due at year end: review","Pay before year end to avoid disallowance"),""))</f>
        <v/>
      </c>
    </row>
    <row r="408" customFormat="false" ht="15" hidden="false" customHeight="false" outlineLevel="0" collapsed="false">
      <c r="A408" s="8"/>
      <c r="B408" s="8"/>
      <c r="C408" s="19"/>
      <c r="D408" s="8"/>
      <c r="E408" s="17"/>
      <c r="F408" s="17"/>
      <c r="G408" s="21"/>
      <c r="H408" s="21"/>
      <c r="I408" s="22" t="str">
        <f aca="false">IF(D408="","",G408-H408)</f>
        <v/>
      </c>
      <c r="J408" s="23" t="str">
        <f aca="false">IF(D408="","",Settings!$C$6-E408)</f>
        <v/>
      </c>
      <c r="K408" s="10" t="str">
        <f aca="false">IF(D408="","",IF(J408&lt;=30,"0-30 days",IF(J408&lt;=45,"31-45 days",IF(J408&lt;=60,"46-60 days",IF(J408&lt;=90,"61-90 days",IF(J408&lt;=180,"91-180 days","Over 180 days"))))))</f>
        <v/>
      </c>
      <c r="L408" s="24" t="str">
        <f aca="false">IF(OR(D408="",NOT(OR(B408="Micro",B408="Small"))),"",IF(F408="",E408,F408)+IF(C408="",Settings!$C$10,MIN(C408,Settings!$C$11)))</f>
        <v/>
      </c>
      <c r="M408" s="23" t="str">
        <f aca="false">IF(L408="","",MAX(0,Settings!$C$6-L408))</f>
        <v/>
      </c>
      <c r="N408" s="10" t="str">
        <f aca="false">IF(D408="","",IF(I408&lt;=0,"Paid",IF(NOT(OR(B408="Micro",B408="Small")),"Not covered by s.15",IF(M408&gt;0,"MSME overdue","MSME within due date"))))</f>
        <v/>
      </c>
      <c r="O408" s="22" t="str">
        <f aca="false">IF(N408&lt;&gt;"MSME overdue","",ROUND(I408*((1+Settings!$C$9*Settings!$C$8/12)^(M408/(365/12))-1),0))</f>
        <v/>
      </c>
      <c r="P408" s="10" t="str">
        <f aca="false">IF(OR(L408="",I408&lt;=0),"",IF(L408&lt;=Settings!$C$7,IF(Settings!$C$6&gt;=Settings!$C$7,"Unpaid past due at year end: review","Pay before year end to avoid disallowance"),""))</f>
        <v/>
      </c>
    </row>
    <row r="409" customFormat="false" ht="15" hidden="false" customHeight="false" outlineLevel="0" collapsed="false">
      <c r="A409" s="8"/>
      <c r="B409" s="8"/>
      <c r="C409" s="19"/>
      <c r="D409" s="8"/>
      <c r="E409" s="17"/>
      <c r="F409" s="17"/>
      <c r="G409" s="21"/>
      <c r="H409" s="21"/>
      <c r="I409" s="22" t="str">
        <f aca="false">IF(D409="","",G409-H409)</f>
        <v/>
      </c>
      <c r="J409" s="23" t="str">
        <f aca="false">IF(D409="","",Settings!$C$6-E409)</f>
        <v/>
      </c>
      <c r="K409" s="10" t="str">
        <f aca="false">IF(D409="","",IF(J409&lt;=30,"0-30 days",IF(J409&lt;=45,"31-45 days",IF(J409&lt;=60,"46-60 days",IF(J409&lt;=90,"61-90 days",IF(J409&lt;=180,"91-180 days","Over 180 days"))))))</f>
        <v/>
      </c>
      <c r="L409" s="24" t="str">
        <f aca="false">IF(OR(D409="",NOT(OR(B409="Micro",B409="Small"))),"",IF(F409="",E409,F409)+IF(C409="",Settings!$C$10,MIN(C409,Settings!$C$11)))</f>
        <v/>
      </c>
      <c r="M409" s="23" t="str">
        <f aca="false">IF(L409="","",MAX(0,Settings!$C$6-L409))</f>
        <v/>
      </c>
      <c r="N409" s="10" t="str">
        <f aca="false">IF(D409="","",IF(I409&lt;=0,"Paid",IF(NOT(OR(B409="Micro",B409="Small")),"Not covered by s.15",IF(M409&gt;0,"MSME overdue","MSME within due date"))))</f>
        <v/>
      </c>
      <c r="O409" s="22" t="str">
        <f aca="false">IF(N409&lt;&gt;"MSME overdue","",ROUND(I409*((1+Settings!$C$9*Settings!$C$8/12)^(M409/(365/12))-1),0))</f>
        <v/>
      </c>
      <c r="P409" s="10" t="str">
        <f aca="false">IF(OR(L409="",I409&lt;=0),"",IF(L409&lt;=Settings!$C$7,IF(Settings!$C$6&gt;=Settings!$C$7,"Unpaid past due at year end: review","Pay before year end to avoid disallowance"),""))</f>
        <v/>
      </c>
    </row>
    <row r="410" customFormat="false" ht="15" hidden="false" customHeight="false" outlineLevel="0" collapsed="false">
      <c r="A410" s="8"/>
      <c r="B410" s="8"/>
      <c r="C410" s="19"/>
      <c r="D410" s="8"/>
      <c r="E410" s="17"/>
      <c r="F410" s="17"/>
      <c r="G410" s="21"/>
      <c r="H410" s="21"/>
      <c r="I410" s="22" t="str">
        <f aca="false">IF(D410="","",G410-H410)</f>
        <v/>
      </c>
      <c r="J410" s="23" t="str">
        <f aca="false">IF(D410="","",Settings!$C$6-E410)</f>
        <v/>
      </c>
      <c r="K410" s="10" t="str">
        <f aca="false">IF(D410="","",IF(J410&lt;=30,"0-30 days",IF(J410&lt;=45,"31-45 days",IF(J410&lt;=60,"46-60 days",IF(J410&lt;=90,"61-90 days",IF(J410&lt;=180,"91-180 days","Over 180 days"))))))</f>
        <v/>
      </c>
      <c r="L410" s="24" t="str">
        <f aca="false">IF(OR(D410="",NOT(OR(B410="Micro",B410="Small"))),"",IF(F410="",E410,F410)+IF(C410="",Settings!$C$10,MIN(C410,Settings!$C$11)))</f>
        <v/>
      </c>
      <c r="M410" s="23" t="str">
        <f aca="false">IF(L410="","",MAX(0,Settings!$C$6-L410))</f>
        <v/>
      </c>
      <c r="N410" s="10" t="str">
        <f aca="false">IF(D410="","",IF(I410&lt;=0,"Paid",IF(NOT(OR(B410="Micro",B410="Small")),"Not covered by s.15",IF(M410&gt;0,"MSME overdue","MSME within due date"))))</f>
        <v/>
      </c>
      <c r="O410" s="22" t="str">
        <f aca="false">IF(N410&lt;&gt;"MSME overdue","",ROUND(I410*((1+Settings!$C$9*Settings!$C$8/12)^(M410/(365/12))-1),0))</f>
        <v/>
      </c>
      <c r="P410" s="10" t="str">
        <f aca="false">IF(OR(L410="",I410&lt;=0),"",IF(L410&lt;=Settings!$C$7,IF(Settings!$C$6&gt;=Settings!$C$7,"Unpaid past due at year end: review","Pay before year end to avoid disallowance"),""))</f>
        <v/>
      </c>
    </row>
    <row r="411" customFormat="false" ht="15" hidden="false" customHeight="false" outlineLevel="0" collapsed="false">
      <c r="A411" s="8"/>
      <c r="B411" s="8"/>
      <c r="C411" s="19"/>
      <c r="D411" s="8"/>
      <c r="E411" s="17"/>
      <c r="F411" s="17"/>
      <c r="G411" s="21"/>
      <c r="H411" s="21"/>
      <c r="I411" s="22" t="str">
        <f aca="false">IF(D411="","",G411-H411)</f>
        <v/>
      </c>
      <c r="J411" s="23" t="str">
        <f aca="false">IF(D411="","",Settings!$C$6-E411)</f>
        <v/>
      </c>
      <c r="K411" s="10" t="str">
        <f aca="false">IF(D411="","",IF(J411&lt;=30,"0-30 days",IF(J411&lt;=45,"31-45 days",IF(J411&lt;=60,"46-60 days",IF(J411&lt;=90,"61-90 days",IF(J411&lt;=180,"91-180 days","Over 180 days"))))))</f>
        <v/>
      </c>
      <c r="L411" s="24" t="str">
        <f aca="false">IF(OR(D411="",NOT(OR(B411="Micro",B411="Small"))),"",IF(F411="",E411,F411)+IF(C411="",Settings!$C$10,MIN(C411,Settings!$C$11)))</f>
        <v/>
      </c>
      <c r="M411" s="23" t="str">
        <f aca="false">IF(L411="","",MAX(0,Settings!$C$6-L411))</f>
        <v/>
      </c>
      <c r="N411" s="10" t="str">
        <f aca="false">IF(D411="","",IF(I411&lt;=0,"Paid",IF(NOT(OR(B411="Micro",B411="Small")),"Not covered by s.15",IF(M411&gt;0,"MSME overdue","MSME within due date"))))</f>
        <v/>
      </c>
      <c r="O411" s="22" t="str">
        <f aca="false">IF(N411&lt;&gt;"MSME overdue","",ROUND(I411*((1+Settings!$C$9*Settings!$C$8/12)^(M411/(365/12))-1),0))</f>
        <v/>
      </c>
      <c r="P411" s="10" t="str">
        <f aca="false">IF(OR(L411="",I411&lt;=0),"",IF(L411&lt;=Settings!$C$7,IF(Settings!$C$6&gt;=Settings!$C$7,"Unpaid past due at year end: review","Pay before year end to avoid disallowance"),""))</f>
        <v/>
      </c>
    </row>
    <row r="412" customFormat="false" ht="15" hidden="false" customHeight="false" outlineLevel="0" collapsed="false">
      <c r="A412" s="8"/>
      <c r="B412" s="8"/>
      <c r="C412" s="19"/>
      <c r="D412" s="8"/>
      <c r="E412" s="17"/>
      <c r="F412" s="17"/>
      <c r="G412" s="21"/>
      <c r="H412" s="21"/>
      <c r="I412" s="22" t="str">
        <f aca="false">IF(D412="","",G412-H412)</f>
        <v/>
      </c>
      <c r="J412" s="23" t="str">
        <f aca="false">IF(D412="","",Settings!$C$6-E412)</f>
        <v/>
      </c>
      <c r="K412" s="10" t="str">
        <f aca="false">IF(D412="","",IF(J412&lt;=30,"0-30 days",IF(J412&lt;=45,"31-45 days",IF(J412&lt;=60,"46-60 days",IF(J412&lt;=90,"61-90 days",IF(J412&lt;=180,"91-180 days","Over 180 days"))))))</f>
        <v/>
      </c>
      <c r="L412" s="24" t="str">
        <f aca="false">IF(OR(D412="",NOT(OR(B412="Micro",B412="Small"))),"",IF(F412="",E412,F412)+IF(C412="",Settings!$C$10,MIN(C412,Settings!$C$11)))</f>
        <v/>
      </c>
      <c r="M412" s="23" t="str">
        <f aca="false">IF(L412="","",MAX(0,Settings!$C$6-L412))</f>
        <v/>
      </c>
      <c r="N412" s="10" t="str">
        <f aca="false">IF(D412="","",IF(I412&lt;=0,"Paid",IF(NOT(OR(B412="Micro",B412="Small")),"Not covered by s.15",IF(M412&gt;0,"MSME overdue","MSME within due date"))))</f>
        <v/>
      </c>
      <c r="O412" s="22" t="str">
        <f aca="false">IF(N412&lt;&gt;"MSME overdue","",ROUND(I412*((1+Settings!$C$9*Settings!$C$8/12)^(M412/(365/12))-1),0))</f>
        <v/>
      </c>
      <c r="P412" s="10" t="str">
        <f aca="false">IF(OR(L412="",I412&lt;=0),"",IF(L412&lt;=Settings!$C$7,IF(Settings!$C$6&gt;=Settings!$C$7,"Unpaid past due at year end: review","Pay before year end to avoid disallowance"),""))</f>
        <v/>
      </c>
    </row>
    <row r="413" customFormat="false" ht="15" hidden="false" customHeight="false" outlineLevel="0" collapsed="false">
      <c r="A413" s="8"/>
      <c r="B413" s="8"/>
      <c r="C413" s="19"/>
      <c r="D413" s="8"/>
      <c r="E413" s="17"/>
      <c r="F413" s="17"/>
      <c r="G413" s="21"/>
      <c r="H413" s="21"/>
      <c r="I413" s="22" t="str">
        <f aca="false">IF(D413="","",G413-H413)</f>
        <v/>
      </c>
      <c r="J413" s="23" t="str">
        <f aca="false">IF(D413="","",Settings!$C$6-E413)</f>
        <v/>
      </c>
      <c r="K413" s="10" t="str">
        <f aca="false">IF(D413="","",IF(J413&lt;=30,"0-30 days",IF(J413&lt;=45,"31-45 days",IF(J413&lt;=60,"46-60 days",IF(J413&lt;=90,"61-90 days",IF(J413&lt;=180,"91-180 days","Over 180 days"))))))</f>
        <v/>
      </c>
      <c r="L413" s="24" t="str">
        <f aca="false">IF(OR(D413="",NOT(OR(B413="Micro",B413="Small"))),"",IF(F413="",E413,F413)+IF(C413="",Settings!$C$10,MIN(C413,Settings!$C$11)))</f>
        <v/>
      </c>
      <c r="M413" s="23" t="str">
        <f aca="false">IF(L413="","",MAX(0,Settings!$C$6-L413))</f>
        <v/>
      </c>
      <c r="N413" s="10" t="str">
        <f aca="false">IF(D413="","",IF(I413&lt;=0,"Paid",IF(NOT(OR(B413="Micro",B413="Small")),"Not covered by s.15",IF(M413&gt;0,"MSME overdue","MSME within due date"))))</f>
        <v/>
      </c>
      <c r="O413" s="22" t="str">
        <f aca="false">IF(N413&lt;&gt;"MSME overdue","",ROUND(I413*((1+Settings!$C$9*Settings!$C$8/12)^(M413/(365/12))-1),0))</f>
        <v/>
      </c>
      <c r="P413" s="10" t="str">
        <f aca="false">IF(OR(L413="",I413&lt;=0),"",IF(L413&lt;=Settings!$C$7,IF(Settings!$C$6&gt;=Settings!$C$7,"Unpaid past due at year end: review","Pay before year end to avoid disallowance"),""))</f>
        <v/>
      </c>
    </row>
    <row r="414" customFormat="false" ht="15" hidden="false" customHeight="false" outlineLevel="0" collapsed="false">
      <c r="A414" s="8"/>
      <c r="B414" s="8"/>
      <c r="C414" s="19"/>
      <c r="D414" s="8"/>
      <c r="E414" s="17"/>
      <c r="F414" s="17"/>
      <c r="G414" s="21"/>
      <c r="H414" s="21"/>
      <c r="I414" s="22" t="str">
        <f aca="false">IF(D414="","",G414-H414)</f>
        <v/>
      </c>
      <c r="J414" s="23" t="str">
        <f aca="false">IF(D414="","",Settings!$C$6-E414)</f>
        <v/>
      </c>
      <c r="K414" s="10" t="str">
        <f aca="false">IF(D414="","",IF(J414&lt;=30,"0-30 days",IF(J414&lt;=45,"31-45 days",IF(J414&lt;=60,"46-60 days",IF(J414&lt;=90,"61-90 days",IF(J414&lt;=180,"91-180 days","Over 180 days"))))))</f>
        <v/>
      </c>
      <c r="L414" s="24" t="str">
        <f aca="false">IF(OR(D414="",NOT(OR(B414="Micro",B414="Small"))),"",IF(F414="",E414,F414)+IF(C414="",Settings!$C$10,MIN(C414,Settings!$C$11)))</f>
        <v/>
      </c>
      <c r="M414" s="23" t="str">
        <f aca="false">IF(L414="","",MAX(0,Settings!$C$6-L414))</f>
        <v/>
      </c>
      <c r="N414" s="10" t="str">
        <f aca="false">IF(D414="","",IF(I414&lt;=0,"Paid",IF(NOT(OR(B414="Micro",B414="Small")),"Not covered by s.15",IF(M414&gt;0,"MSME overdue","MSME within due date"))))</f>
        <v/>
      </c>
      <c r="O414" s="22" t="str">
        <f aca="false">IF(N414&lt;&gt;"MSME overdue","",ROUND(I414*((1+Settings!$C$9*Settings!$C$8/12)^(M414/(365/12))-1),0))</f>
        <v/>
      </c>
      <c r="P414" s="10" t="str">
        <f aca="false">IF(OR(L414="",I414&lt;=0),"",IF(L414&lt;=Settings!$C$7,IF(Settings!$C$6&gt;=Settings!$C$7,"Unpaid past due at year end: review","Pay before year end to avoid disallowance"),""))</f>
        <v/>
      </c>
    </row>
    <row r="415" customFormat="false" ht="15" hidden="false" customHeight="false" outlineLevel="0" collapsed="false">
      <c r="A415" s="8"/>
      <c r="B415" s="8"/>
      <c r="C415" s="19"/>
      <c r="D415" s="8"/>
      <c r="E415" s="17"/>
      <c r="F415" s="17"/>
      <c r="G415" s="21"/>
      <c r="H415" s="21"/>
      <c r="I415" s="22" t="str">
        <f aca="false">IF(D415="","",G415-H415)</f>
        <v/>
      </c>
      <c r="J415" s="23" t="str">
        <f aca="false">IF(D415="","",Settings!$C$6-E415)</f>
        <v/>
      </c>
      <c r="K415" s="10" t="str">
        <f aca="false">IF(D415="","",IF(J415&lt;=30,"0-30 days",IF(J415&lt;=45,"31-45 days",IF(J415&lt;=60,"46-60 days",IF(J415&lt;=90,"61-90 days",IF(J415&lt;=180,"91-180 days","Over 180 days"))))))</f>
        <v/>
      </c>
      <c r="L415" s="24" t="str">
        <f aca="false">IF(OR(D415="",NOT(OR(B415="Micro",B415="Small"))),"",IF(F415="",E415,F415)+IF(C415="",Settings!$C$10,MIN(C415,Settings!$C$11)))</f>
        <v/>
      </c>
      <c r="M415" s="23" t="str">
        <f aca="false">IF(L415="","",MAX(0,Settings!$C$6-L415))</f>
        <v/>
      </c>
      <c r="N415" s="10" t="str">
        <f aca="false">IF(D415="","",IF(I415&lt;=0,"Paid",IF(NOT(OR(B415="Micro",B415="Small")),"Not covered by s.15",IF(M415&gt;0,"MSME overdue","MSME within due date"))))</f>
        <v/>
      </c>
      <c r="O415" s="22" t="str">
        <f aca="false">IF(N415&lt;&gt;"MSME overdue","",ROUND(I415*((1+Settings!$C$9*Settings!$C$8/12)^(M415/(365/12))-1),0))</f>
        <v/>
      </c>
      <c r="P415" s="10" t="str">
        <f aca="false">IF(OR(L415="",I415&lt;=0),"",IF(L415&lt;=Settings!$C$7,IF(Settings!$C$6&gt;=Settings!$C$7,"Unpaid past due at year end: review","Pay before year end to avoid disallowance"),""))</f>
        <v/>
      </c>
    </row>
    <row r="416" customFormat="false" ht="15" hidden="false" customHeight="false" outlineLevel="0" collapsed="false">
      <c r="A416" s="8"/>
      <c r="B416" s="8"/>
      <c r="C416" s="19"/>
      <c r="D416" s="8"/>
      <c r="E416" s="17"/>
      <c r="F416" s="17"/>
      <c r="G416" s="21"/>
      <c r="H416" s="21"/>
      <c r="I416" s="22" t="str">
        <f aca="false">IF(D416="","",G416-H416)</f>
        <v/>
      </c>
      <c r="J416" s="23" t="str">
        <f aca="false">IF(D416="","",Settings!$C$6-E416)</f>
        <v/>
      </c>
      <c r="K416" s="10" t="str">
        <f aca="false">IF(D416="","",IF(J416&lt;=30,"0-30 days",IF(J416&lt;=45,"31-45 days",IF(J416&lt;=60,"46-60 days",IF(J416&lt;=90,"61-90 days",IF(J416&lt;=180,"91-180 days","Over 180 days"))))))</f>
        <v/>
      </c>
      <c r="L416" s="24" t="str">
        <f aca="false">IF(OR(D416="",NOT(OR(B416="Micro",B416="Small"))),"",IF(F416="",E416,F416)+IF(C416="",Settings!$C$10,MIN(C416,Settings!$C$11)))</f>
        <v/>
      </c>
      <c r="M416" s="23" t="str">
        <f aca="false">IF(L416="","",MAX(0,Settings!$C$6-L416))</f>
        <v/>
      </c>
      <c r="N416" s="10" t="str">
        <f aca="false">IF(D416="","",IF(I416&lt;=0,"Paid",IF(NOT(OR(B416="Micro",B416="Small")),"Not covered by s.15",IF(M416&gt;0,"MSME overdue","MSME within due date"))))</f>
        <v/>
      </c>
      <c r="O416" s="22" t="str">
        <f aca="false">IF(N416&lt;&gt;"MSME overdue","",ROUND(I416*((1+Settings!$C$9*Settings!$C$8/12)^(M416/(365/12))-1),0))</f>
        <v/>
      </c>
      <c r="P416" s="10" t="str">
        <f aca="false">IF(OR(L416="",I416&lt;=0),"",IF(L416&lt;=Settings!$C$7,IF(Settings!$C$6&gt;=Settings!$C$7,"Unpaid past due at year end: review","Pay before year end to avoid disallowance"),""))</f>
        <v/>
      </c>
    </row>
    <row r="417" customFormat="false" ht="15" hidden="false" customHeight="false" outlineLevel="0" collapsed="false">
      <c r="A417" s="8"/>
      <c r="B417" s="8"/>
      <c r="C417" s="19"/>
      <c r="D417" s="8"/>
      <c r="E417" s="17"/>
      <c r="F417" s="17"/>
      <c r="G417" s="21"/>
      <c r="H417" s="21"/>
      <c r="I417" s="22" t="str">
        <f aca="false">IF(D417="","",G417-H417)</f>
        <v/>
      </c>
      <c r="J417" s="23" t="str">
        <f aca="false">IF(D417="","",Settings!$C$6-E417)</f>
        <v/>
      </c>
      <c r="K417" s="10" t="str">
        <f aca="false">IF(D417="","",IF(J417&lt;=30,"0-30 days",IF(J417&lt;=45,"31-45 days",IF(J417&lt;=60,"46-60 days",IF(J417&lt;=90,"61-90 days",IF(J417&lt;=180,"91-180 days","Over 180 days"))))))</f>
        <v/>
      </c>
      <c r="L417" s="24" t="str">
        <f aca="false">IF(OR(D417="",NOT(OR(B417="Micro",B417="Small"))),"",IF(F417="",E417,F417)+IF(C417="",Settings!$C$10,MIN(C417,Settings!$C$11)))</f>
        <v/>
      </c>
      <c r="M417" s="23" t="str">
        <f aca="false">IF(L417="","",MAX(0,Settings!$C$6-L417))</f>
        <v/>
      </c>
      <c r="N417" s="10" t="str">
        <f aca="false">IF(D417="","",IF(I417&lt;=0,"Paid",IF(NOT(OR(B417="Micro",B417="Small")),"Not covered by s.15",IF(M417&gt;0,"MSME overdue","MSME within due date"))))</f>
        <v/>
      </c>
      <c r="O417" s="22" t="str">
        <f aca="false">IF(N417&lt;&gt;"MSME overdue","",ROUND(I417*((1+Settings!$C$9*Settings!$C$8/12)^(M417/(365/12))-1),0))</f>
        <v/>
      </c>
      <c r="P417" s="10" t="str">
        <f aca="false">IF(OR(L417="",I417&lt;=0),"",IF(L417&lt;=Settings!$C$7,IF(Settings!$C$6&gt;=Settings!$C$7,"Unpaid past due at year end: review","Pay before year end to avoid disallowance"),""))</f>
        <v/>
      </c>
    </row>
    <row r="418" customFormat="false" ht="15" hidden="false" customHeight="false" outlineLevel="0" collapsed="false">
      <c r="A418" s="8"/>
      <c r="B418" s="8"/>
      <c r="C418" s="19"/>
      <c r="D418" s="8"/>
      <c r="E418" s="17"/>
      <c r="F418" s="17"/>
      <c r="G418" s="21"/>
      <c r="H418" s="21"/>
      <c r="I418" s="22" t="str">
        <f aca="false">IF(D418="","",G418-H418)</f>
        <v/>
      </c>
      <c r="J418" s="23" t="str">
        <f aca="false">IF(D418="","",Settings!$C$6-E418)</f>
        <v/>
      </c>
      <c r="K418" s="10" t="str">
        <f aca="false">IF(D418="","",IF(J418&lt;=30,"0-30 days",IF(J418&lt;=45,"31-45 days",IF(J418&lt;=60,"46-60 days",IF(J418&lt;=90,"61-90 days",IF(J418&lt;=180,"91-180 days","Over 180 days"))))))</f>
        <v/>
      </c>
      <c r="L418" s="24" t="str">
        <f aca="false">IF(OR(D418="",NOT(OR(B418="Micro",B418="Small"))),"",IF(F418="",E418,F418)+IF(C418="",Settings!$C$10,MIN(C418,Settings!$C$11)))</f>
        <v/>
      </c>
      <c r="M418" s="23" t="str">
        <f aca="false">IF(L418="","",MAX(0,Settings!$C$6-L418))</f>
        <v/>
      </c>
      <c r="N418" s="10" t="str">
        <f aca="false">IF(D418="","",IF(I418&lt;=0,"Paid",IF(NOT(OR(B418="Micro",B418="Small")),"Not covered by s.15",IF(M418&gt;0,"MSME overdue","MSME within due date"))))</f>
        <v/>
      </c>
      <c r="O418" s="22" t="str">
        <f aca="false">IF(N418&lt;&gt;"MSME overdue","",ROUND(I418*((1+Settings!$C$9*Settings!$C$8/12)^(M418/(365/12))-1),0))</f>
        <v/>
      </c>
      <c r="P418" s="10" t="str">
        <f aca="false">IF(OR(L418="",I418&lt;=0),"",IF(L418&lt;=Settings!$C$7,IF(Settings!$C$6&gt;=Settings!$C$7,"Unpaid past due at year end: review","Pay before year end to avoid disallowance"),""))</f>
        <v/>
      </c>
    </row>
    <row r="419" customFormat="false" ht="15" hidden="false" customHeight="false" outlineLevel="0" collapsed="false">
      <c r="A419" s="8"/>
      <c r="B419" s="8"/>
      <c r="C419" s="19"/>
      <c r="D419" s="8"/>
      <c r="E419" s="17"/>
      <c r="F419" s="17"/>
      <c r="G419" s="21"/>
      <c r="H419" s="21"/>
      <c r="I419" s="22" t="str">
        <f aca="false">IF(D419="","",G419-H419)</f>
        <v/>
      </c>
      <c r="J419" s="23" t="str">
        <f aca="false">IF(D419="","",Settings!$C$6-E419)</f>
        <v/>
      </c>
      <c r="K419" s="10" t="str">
        <f aca="false">IF(D419="","",IF(J419&lt;=30,"0-30 days",IF(J419&lt;=45,"31-45 days",IF(J419&lt;=60,"46-60 days",IF(J419&lt;=90,"61-90 days",IF(J419&lt;=180,"91-180 days","Over 180 days"))))))</f>
        <v/>
      </c>
      <c r="L419" s="24" t="str">
        <f aca="false">IF(OR(D419="",NOT(OR(B419="Micro",B419="Small"))),"",IF(F419="",E419,F419)+IF(C419="",Settings!$C$10,MIN(C419,Settings!$C$11)))</f>
        <v/>
      </c>
      <c r="M419" s="23" t="str">
        <f aca="false">IF(L419="","",MAX(0,Settings!$C$6-L419))</f>
        <v/>
      </c>
      <c r="N419" s="10" t="str">
        <f aca="false">IF(D419="","",IF(I419&lt;=0,"Paid",IF(NOT(OR(B419="Micro",B419="Small")),"Not covered by s.15",IF(M419&gt;0,"MSME overdue","MSME within due date"))))</f>
        <v/>
      </c>
      <c r="O419" s="22" t="str">
        <f aca="false">IF(N419&lt;&gt;"MSME overdue","",ROUND(I419*((1+Settings!$C$9*Settings!$C$8/12)^(M419/(365/12))-1),0))</f>
        <v/>
      </c>
      <c r="P419" s="10" t="str">
        <f aca="false">IF(OR(L419="",I419&lt;=0),"",IF(L419&lt;=Settings!$C$7,IF(Settings!$C$6&gt;=Settings!$C$7,"Unpaid past due at year end: review","Pay before year end to avoid disallowance"),""))</f>
        <v/>
      </c>
    </row>
    <row r="420" customFormat="false" ht="15" hidden="false" customHeight="false" outlineLevel="0" collapsed="false">
      <c r="A420" s="8"/>
      <c r="B420" s="8"/>
      <c r="C420" s="19"/>
      <c r="D420" s="8"/>
      <c r="E420" s="17"/>
      <c r="F420" s="17"/>
      <c r="G420" s="21"/>
      <c r="H420" s="21"/>
      <c r="I420" s="22" t="str">
        <f aca="false">IF(D420="","",G420-H420)</f>
        <v/>
      </c>
      <c r="J420" s="23" t="str">
        <f aca="false">IF(D420="","",Settings!$C$6-E420)</f>
        <v/>
      </c>
      <c r="K420" s="10" t="str">
        <f aca="false">IF(D420="","",IF(J420&lt;=30,"0-30 days",IF(J420&lt;=45,"31-45 days",IF(J420&lt;=60,"46-60 days",IF(J420&lt;=90,"61-90 days",IF(J420&lt;=180,"91-180 days","Over 180 days"))))))</f>
        <v/>
      </c>
      <c r="L420" s="24" t="str">
        <f aca="false">IF(OR(D420="",NOT(OR(B420="Micro",B420="Small"))),"",IF(F420="",E420,F420)+IF(C420="",Settings!$C$10,MIN(C420,Settings!$C$11)))</f>
        <v/>
      </c>
      <c r="M420" s="23" t="str">
        <f aca="false">IF(L420="","",MAX(0,Settings!$C$6-L420))</f>
        <v/>
      </c>
      <c r="N420" s="10" t="str">
        <f aca="false">IF(D420="","",IF(I420&lt;=0,"Paid",IF(NOT(OR(B420="Micro",B420="Small")),"Not covered by s.15",IF(M420&gt;0,"MSME overdue","MSME within due date"))))</f>
        <v/>
      </c>
      <c r="O420" s="22" t="str">
        <f aca="false">IF(N420&lt;&gt;"MSME overdue","",ROUND(I420*((1+Settings!$C$9*Settings!$C$8/12)^(M420/(365/12))-1),0))</f>
        <v/>
      </c>
      <c r="P420" s="10" t="str">
        <f aca="false">IF(OR(L420="",I420&lt;=0),"",IF(L420&lt;=Settings!$C$7,IF(Settings!$C$6&gt;=Settings!$C$7,"Unpaid past due at year end: review","Pay before year end to avoid disallowance"),""))</f>
        <v/>
      </c>
    </row>
    <row r="421" customFormat="false" ht="15" hidden="false" customHeight="false" outlineLevel="0" collapsed="false">
      <c r="A421" s="8"/>
      <c r="B421" s="8"/>
      <c r="C421" s="19"/>
      <c r="D421" s="8"/>
      <c r="E421" s="17"/>
      <c r="F421" s="17"/>
      <c r="G421" s="21"/>
      <c r="H421" s="21"/>
      <c r="I421" s="22" t="str">
        <f aca="false">IF(D421="","",G421-H421)</f>
        <v/>
      </c>
      <c r="J421" s="23" t="str">
        <f aca="false">IF(D421="","",Settings!$C$6-E421)</f>
        <v/>
      </c>
      <c r="K421" s="10" t="str">
        <f aca="false">IF(D421="","",IF(J421&lt;=30,"0-30 days",IF(J421&lt;=45,"31-45 days",IF(J421&lt;=60,"46-60 days",IF(J421&lt;=90,"61-90 days",IF(J421&lt;=180,"91-180 days","Over 180 days"))))))</f>
        <v/>
      </c>
      <c r="L421" s="24" t="str">
        <f aca="false">IF(OR(D421="",NOT(OR(B421="Micro",B421="Small"))),"",IF(F421="",E421,F421)+IF(C421="",Settings!$C$10,MIN(C421,Settings!$C$11)))</f>
        <v/>
      </c>
      <c r="M421" s="23" t="str">
        <f aca="false">IF(L421="","",MAX(0,Settings!$C$6-L421))</f>
        <v/>
      </c>
      <c r="N421" s="10" t="str">
        <f aca="false">IF(D421="","",IF(I421&lt;=0,"Paid",IF(NOT(OR(B421="Micro",B421="Small")),"Not covered by s.15",IF(M421&gt;0,"MSME overdue","MSME within due date"))))</f>
        <v/>
      </c>
      <c r="O421" s="22" t="str">
        <f aca="false">IF(N421&lt;&gt;"MSME overdue","",ROUND(I421*((1+Settings!$C$9*Settings!$C$8/12)^(M421/(365/12))-1),0))</f>
        <v/>
      </c>
      <c r="P421" s="10" t="str">
        <f aca="false">IF(OR(L421="",I421&lt;=0),"",IF(L421&lt;=Settings!$C$7,IF(Settings!$C$6&gt;=Settings!$C$7,"Unpaid past due at year end: review","Pay before year end to avoid disallowance"),""))</f>
        <v/>
      </c>
    </row>
    <row r="422" customFormat="false" ht="15" hidden="false" customHeight="false" outlineLevel="0" collapsed="false">
      <c r="A422" s="8"/>
      <c r="B422" s="8"/>
      <c r="C422" s="19"/>
      <c r="D422" s="8"/>
      <c r="E422" s="17"/>
      <c r="F422" s="17"/>
      <c r="G422" s="21"/>
      <c r="H422" s="21"/>
      <c r="I422" s="22" t="str">
        <f aca="false">IF(D422="","",G422-H422)</f>
        <v/>
      </c>
      <c r="J422" s="23" t="str">
        <f aca="false">IF(D422="","",Settings!$C$6-E422)</f>
        <v/>
      </c>
      <c r="K422" s="10" t="str">
        <f aca="false">IF(D422="","",IF(J422&lt;=30,"0-30 days",IF(J422&lt;=45,"31-45 days",IF(J422&lt;=60,"46-60 days",IF(J422&lt;=90,"61-90 days",IF(J422&lt;=180,"91-180 days","Over 180 days"))))))</f>
        <v/>
      </c>
      <c r="L422" s="24" t="str">
        <f aca="false">IF(OR(D422="",NOT(OR(B422="Micro",B422="Small"))),"",IF(F422="",E422,F422)+IF(C422="",Settings!$C$10,MIN(C422,Settings!$C$11)))</f>
        <v/>
      </c>
      <c r="M422" s="23" t="str">
        <f aca="false">IF(L422="","",MAX(0,Settings!$C$6-L422))</f>
        <v/>
      </c>
      <c r="N422" s="10" t="str">
        <f aca="false">IF(D422="","",IF(I422&lt;=0,"Paid",IF(NOT(OR(B422="Micro",B422="Small")),"Not covered by s.15",IF(M422&gt;0,"MSME overdue","MSME within due date"))))</f>
        <v/>
      </c>
      <c r="O422" s="22" t="str">
        <f aca="false">IF(N422&lt;&gt;"MSME overdue","",ROUND(I422*((1+Settings!$C$9*Settings!$C$8/12)^(M422/(365/12))-1),0))</f>
        <v/>
      </c>
      <c r="P422" s="10" t="str">
        <f aca="false">IF(OR(L422="",I422&lt;=0),"",IF(L422&lt;=Settings!$C$7,IF(Settings!$C$6&gt;=Settings!$C$7,"Unpaid past due at year end: review","Pay before year end to avoid disallowance"),""))</f>
        <v/>
      </c>
    </row>
    <row r="423" customFormat="false" ht="15" hidden="false" customHeight="false" outlineLevel="0" collapsed="false">
      <c r="A423" s="8"/>
      <c r="B423" s="8"/>
      <c r="C423" s="19"/>
      <c r="D423" s="8"/>
      <c r="E423" s="17"/>
      <c r="F423" s="17"/>
      <c r="G423" s="21"/>
      <c r="H423" s="21"/>
      <c r="I423" s="22" t="str">
        <f aca="false">IF(D423="","",G423-H423)</f>
        <v/>
      </c>
      <c r="J423" s="23" t="str">
        <f aca="false">IF(D423="","",Settings!$C$6-E423)</f>
        <v/>
      </c>
      <c r="K423" s="10" t="str">
        <f aca="false">IF(D423="","",IF(J423&lt;=30,"0-30 days",IF(J423&lt;=45,"31-45 days",IF(J423&lt;=60,"46-60 days",IF(J423&lt;=90,"61-90 days",IF(J423&lt;=180,"91-180 days","Over 180 days"))))))</f>
        <v/>
      </c>
      <c r="L423" s="24" t="str">
        <f aca="false">IF(OR(D423="",NOT(OR(B423="Micro",B423="Small"))),"",IF(F423="",E423,F423)+IF(C423="",Settings!$C$10,MIN(C423,Settings!$C$11)))</f>
        <v/>
      </c>
      <c r="M423" s="23" t="str">
        <f aca="false">IF(L423="","",MAX(0,Settings!$C$6-L423))</f>
        <v/>
      </c>
      <c r="N423" s="10" t="str">
        <f aca="false">IF(D423="","",IF(I423&lt;=0,"Paid",IF(NOT(OR(B423="Micro",B423="Small")),"Not covered by s.15",IF(M423&gt;0,"MSME overdue","MSME within due date"))))</f>
        <v/>
      </c>
      <c r="O423" s="22" t="str">
        <f aca="false">IF(N423&lt;&gt;"MSME overdue","",ROUND(I423*((1+Settings!$C$9*Settings!$C$8/12)^(M423/(365/12))-1),0))</f>
        <v/>
      </c>
      <c r="P423" s="10" t="str">
        <f aca="false">IF(OR(L423="",I423&lt;=0),"",IF(L423&lt;=Settings!$C$7,IF(Settings!$C$6&gt;=Settings!$C$7,"Unpaid past due at year end: review","Pay before year end to avoid disallowance"),""))</f>
        <v/>
      </c>
    </row>
    <row r="424" customFormat="false" ht="15" hidden="false" customHeight="false" outlineLevel="0" collapsed="false">
      <c r="A424" s="8"/>
      <c r="B424" s="8"/>
      <c r="C424" s="19"/>
      <c r="D424" s="8"/>
      <c r="E424" s="17"/>
      <c r="F424" s="17"/>
      <c r="G424" s="21"/>
      <c r="H424" s="21"/>
      <c r="I424" s="22" t="str">
        <f aca="false">IF(D424="","",G424-H424)</f>
        <v/>
      </c>
      <c r="J424" s="23" t="str">
        <f aca="false">IF(D424="","",Settings!$C$6-E424)</f>
        <v/>
      </c>
      <c r="K424" s="10" t="str">
        <f aca="false">IF(D424="","",IF(J424&lt;=30,"0-30 days",IF(J424&lt;=45,"31-45 days",IF(J424&lt;=60,"46-60 days",IF(J424&lt;=90,"61-90 days",IF(J424&lt;=180,"91-180 days","Over 180 days"))))))</f>
        <v/>
      </c>
      <c r="L424" s="24" t="str">
        <f aca="false">IF(OR(D424="",NOT(OR(B424="Micro",B424="Small"))),"",IF(F424="",E424,F424)+IF(C424="",Settings!$C$10,MIN(C424,Settings!$C$11)))</f>
        <v/>
      </c>
      <c r="M424" s="23" t="str">
        <f aca="false">IF(L424="","",MAX(0,Settings!$C$6-L424))</f>
        <v/>
      </c>
      <c r="N424" s="10" t="str">
        <f aca="false">IF(D424="","",IF(I424&lt;=0,"Paid",IF(NOT(OR(B424="Micro",B424="Small")),"Not covered by s.15",IF(M424&gt;0,"MSME overdue","MSME within due date"))))</f>
        <v/>
      </c>
      <c r="O424" s="22" t="str">
        <f aca="false">IF(N424&lt;&gt;"MSME overdue","",ROUND(I424*((1+Settings!$C$9*Settings!$C$8/12)^(M424/(365/12))-1),0))</f>
        <v/>
      </c>
      <c r="P424" s="10" t="str">
        <f aca="false">IF(OR(L424="",I424&lt;=0),"",IF(L424&lt;=Settings!$C$7,IF(Settings!$C$6&gt;=Settings!$C$7,"Unpaid past due at year end: review","Pay before year end to avoid disallowance"),""))</f>
        <v/>
      </c>
    </row>
    <row r="425" customFormat="false" ht="15" hidden="false" customHeight="false" outlineLevel="0" collapsed="false">
      <c r="A425" s="8"/>
      <c r="B425" s="8"/>
      <c r="C425" s="19"/>
      <c r="D425" s="8"/>
      <c r="E425" s="17"/>
      <c r="F425" s="17"/>
      <c r="G425" s="21"/>
      <c r="H425" s="21"/>
      <c r="I425" s="22" t="str">
        <f aca="false">IF(D425="","",G425-H425)</f>
        <v/>
      </c>
      <c r="J425" s="23" t="str">
        <f aca="false">IF(D425="","",Settings!$C$6-E425)</f>
        <v/>
      </c>
      <c r="K425" s="10" t="str">
        <f aca="false">IF(D425="","",IF(J425&lt;=30,"0-30 days",IF(J425&lt;=45,"31-45 days",IF(J425&lt;=60,"46-60 days",IF(J425&lt;=90,"61-90 days",IF(J425&lt;=180,"91-180 days","Over 180 days"))))))</f>
        <v/>
      </c>
      <c r="L425" s="24" t="str">
        <f aca="false">IF(OR(D425="",NOT(OR(B425="Micro",B425="Small"))),"",IF(F425="",E425,F425)+IF(C425="",Settings!$C$10,MIN(C425,Settings!$C$11)))</f>
        <v/>
      </c>
      <c r="M425" s="23" t="str">
        <f aca="false">IF(L425="","",MAX(0,Settings!$C$6-L425))</f>
        <v/>
      </c>
      <c r="N425" s="10" t="str">
        <f aca="false">IF(D425="","",IF(I425&lt;=0,"Paid",IF(NOT(OR(B425="Micro",B425="Small")),"Not covered by s.15",IF(M425&gt;0,"MSME overdue","MSME within due date"))))</f>
        <v/>
      </c>
      <c r="O425" s="22" t="str">
        <f aca="false">IF(N425&lt;&gt;"MSME overdue","",ROUND(I425*((1+Settings!$C$9*Settings!$C$8/12)^(M425/(365/12))-1),0))</f>
        <v/>
      </c>
      <c r="P425" s="10" t="str">
        <f aca="false">IF(OR(L425="",I425&lt;=0),"",IF(L425&lt;=Settings!$C$7,IF(Settings!$C$6&gt;=Settings!$C$7,"Unpaid past due at year end: review","Pay before year end to avoid disallowance"),""))</f>
        <v/>
      </c>
    </row>
    <row r="426" customFormat="false" ht="15" hidden="false" customHeight="false" outlineLevel="0" collapsed="false">
      <c r="A426" s="8"/>
      <c r="B426" s="8"/>
      <c r="C426" s="19"/>
      <c r="D426" s="8"/>
      <c r="E426" s="17"/>
      <c r="F426" s="17"/>
      <c r="G426" s="21"/>
      <c r="H426" s="21"/>
      <c r="I426" s="22" t="str">
        <f aca="false">IF(D426="","",G426-H426)</f>
        <v/>
      </c>
      <c r="J426" s="23" t="str">
        <f aca="false">IF(D426="","",Settings!$C$6-E426)</f>
        <v/>
      </c>
      <c r="K426" s="10" t="str">
        <f aca="false">IF(D426="","",IF(J426&lt;=30,"0-30 days",IF(J426&lt;=45,"31-45 days",IF(J426&lt;=60,"46-60 days",IF(J426&lt;=90,"61-90 days",IF(J426&lt;=180,"91-180 days","Over 180 days"))))))</f>
        <v/>
      </c>
      <c r="L426" s="24" t="str">
        <f aca="false">IF(OR(D426="",NOT(OR(B426="Micro",B426="Small"))),"",IF(F426="",E426,F426)+IF(C426="",Settings!$C$10,MIN(C426,Settings!$C$11)))</f>
        <v/>
      </c>
      <c r="M426" s="23" t="str">
        <f aca="false">IF(L426="","",MAX(0,Settings!$C$6-L426))</f>
        <v/>
      </c>
      <c r="N426" s="10" t="str">
        <f aca="false">IF(D426="","",IF(I426&lt;=0,"Paid",IF(NOT(OR(B426="Micro",B426="Small")),"Not covered by s.15",IF(M426&gt;0,"MSME overdue","MSME within due date"))))</f>
        <v/>
      </c>
      <c r="O426" s="22" t="str">
        <f aca="false">IF(N426&lt;&gt;"MSME overdue","",ROUND(I426*((1+Settings!$C$9*Settings!$C$8/12)^(M426/(365/12))-1),0))</f>
        <v/>
      </c>
      <c r="P426" s="10" t="str">
        <f aca="false">IF(OR(L426="",I426&lt;=0),"",IF(L426&lt;=Settings!$C$7,IF(Settings!$C$6&gt;=Settings!$C$7,"Unpaid past due at year end: review","Pay before year end to avoid disallowance"),""))</f>
        <v/>
      </c>
    </row>
    <row r="427" customFormat="false" ht="15" hidden="false" customHeight="false" outlineLevel="0" collapsed="false">
      <c r="A427" s="8"/>
      <c r="B427" s="8"/>
      <c r="C427" s="19"/>
      <c r="D427" s="8"/>
      <c r="E427" s="17"/>
      <c r="F427" s="17"/>
      <c r="G427" s="21"/>
      <c r="H427" s="21"/>
      <c r="I427" s="22" t="str">
        <f aca="false">IF(D427="","",G427-H427)</f>
        <v/>
      </c>
      <c r="J427" s="23" t="str">
        <f aca="false">IF(D427="","",Settings!$C$6-E427)</f>
        <v/>
      </c>
      <c r="K427" s="10" t="str">
        <f aca="false">IF(D427="","",IF(J427&lt;=30,"0-30 days",IF(J427&lt;=45,"31-45 days",IF(J427&lt;=60,"46-60 days",IF(J427&lt;=90,"61-90 days",IF(J427&lt;=180,"91-180 days","Over 180 days"))))))</f>
        <v/>
      </c>
      <c r="L427" s="24" t="str">
        <f aca="false">IF(OR(D427="",NOT(OR(B427="Micro",B427="Small"))),"",IF(F427="",E427,F427)+IF(C427="",Settings!$C$10,MIN(C427,Settings!$C$11)))</f>
        <v/>
      </c>
      <c r="M427" s="23" t="str">
        <f aca="false">IF(L427="","",MAX(0,Settings!$C$6-L427))</f>
        <v/>
      </c>
      <c r="N427" s="10" t="str">
        <f aca="false">IF(D427="","",IF(I427&lt;=0,"Paid",IF(NOT(OR(B427="Micro",B427="Small")),"Not covered by s.15",IF(M427&gt;0,"MSME overdue","MSME within due date"))))</f>
        <v/>
      </c>
      <c r="O427" s="22" t="str">
        <f aca="false">IF(N427&lt;&gt;"MSME overdue","",ROUND(I427*((1+Settings!$C$9*Settings!$C$8/12)^(M427/(365/12))-1),0))</f>
        <v/>
      </c>
      <c r="P427" s="10" t="str">
        <f aca="false">IF(OR(L427="",I427&lt;=0),"",IF(L427&lt;=Settings!$C$7,IF(Settings!$C$6&gt;=Settings!$C$7,"Unpaid past due at year end: review","Pay before year end to avoid disallowance"),""))</f>
        <v/>
      </c>
    </row>
    <row r="428" customFormat="false" ht="15" hidden="false" customHeight="false" outlineLevel="0" collapsed="false">
      <c r="A428" s="8"/>
      <c r="B428" s="8"/>
      <c r="C428" s="19"/>
      <c r="D428" s="8"/>
      <c r="E428" s="17"/>
      <c r="F428" s="17"/>
      <c r="G428" s="21"/>
      <c r="H428" s="21"/>
      <c r="I428" s="22" t="str">
        <f aca="false">IF(D428="","",G428-H428)</f>
        <v/>
      </c>
      <c r="J428" s="23" t="str">
        <f aca="false">IF(D428="","",Settings!$C$6-E428)</f>
        <v/>
      </c>
      <c r="K428" s="10" t="str">
        <f aca="false">IF(D428="","",IF(J428&lt;=30,"0-30 days",IF(J428&lt;=45,"31-45 days",IF(J428&lt;=60,"46-60 days",IF(J428&lt;=90,"61-90 days",IF(J428&lt;=180,"91-180 days","Over 180 days"))))))</f>
        <v/>
      </c>
      <c r="L428" s="24" t="str">
        <f aca="false">IF(OR(D428="",NOT(OR(B428="Micro",B428="Small"))),"",IF(F428="",E428,F428)+IF(C428="",Settings!$C$10,MIN(C428,Settings!$C$11)))</f>
        <v/>
      </c>
      <c r="M428" s="23" t="str">
        <f aca="false">IF(L428="","",MAX(0,Settings!$C$6-L428))</f>
        <v/>
      </c>
      <c r="N428" s="10" t="str">
        <f aca="false">IF(D428="","",IF(I428&lt;=0,"Paid",IF(NOT(OR(B428="Micro",B428="Small")),"Not covered by s.15",IF(M428&gt;0,"MSME overdue","MSME within due date"))))</f>
        <v/>
      </c>
      <c r="O428" s="22" t="str">
        <f aca="false">IF(N428&lt;&gt;"MSME overdue","",ROUND(I428*((1+Settings!$C$9*Settings!$C$8/12)^(M428/(365/12))-1),0))</f>
        <v/>
      </c>
      <c r="P428" s="10" t="str">
        <f aca="false">IF(OR(L428="",I428&lt;=0),"",IF(L428&lt;=Settings!$C$7,IF(Settings!$C$6&gt;=Settings!$C$7,"Unpaid past due at year end: review","Pay before year end to avoid disallowance"),""))</f>
        <v/>
      </c>
    </row>
    <row r="429" customFormat="false" ht="15" hidden="false" customHeight="false" outlineLevel="0" collapsed="false">
      <c r="A429" s="8"/>
      <c r="B429" s="8"/>
      <c r="C429" s="19"/>
      <c r="D429" s="8"/>
      <c r="E429" s="17"/>
      <c r="F429" s="17"/>
      <c r="G429" s="21"/>
      <c r="H429" s="21"/>
      <c r="I429" s="22" t="str">
        <f aca="false">IF(D429="","",G429-H429)</f>
        <v/>
      </c>
      <c r="J429" s="23" t="str">
        <f aca="false">IF(D429="","",Settings!$C$6-E429)</f>
        <v/>
      </c>
      <c r="K429" s="10" t="str">
        <f aca="false">IF(D429="","",IF(J429&lt;=30,"0-30 days",IF(J429&lt;=45,"31-45 days",IF(J429&lt;=60,"46-60 days",IF(J429&lt;=90,"61-90 days",IF(J429&lt;=180,"91-180 days","Over 180 days"))))))</f>
        <v/>
      </c>
      <c r="L429" s="24" t="str">
        <f aca="false">IF(OR(D429="",NOT(OR(B429="Micro",B429="Small"))),"",IF(F429="",E429,F429)+IF(C429="",Settings!$C$10,MIN(C429,Settings!$C$11)))</f>
        <v/>
      </c>
      <c r="M429" s="23" t="str">
        <f aca="false">IF(L429="","",MAX(0,Settings!$C$6-L429))</f>
        <v/>
      </c>
      <c r="N429" s="10" t="str">
        <f aca="false">IF(D429="","",IF(I429&lt;=0,"Paid",IF(NOT(OR(B429="Micro",B429="Small")),"Not covered by s.15",IF(M429&gt;0,"MSME overdue","MSME within due date"))))</f>
        <v/>
      </c>
      <c r="O429" s="22" t="str">
        <f aca="false">IF(N429&lt;&gt;"MSME overdue","",ROUND(I429*((1+Settings!$C$9*Settings!$C$8/12)^(M429/(365/12))-1),0))</f>
        <v/>
      </c>
      <c r="P429" s="10" t="str">
        <f aca="false">IF(OR(L429="",I429&lt;=0),"",IF(L429&lt;=Settings!$C$7,IF(Settings!$C$6&gt;=Settings!$C$7,"Unpaid past due at year end: review","Pay before year end to avoid disallowance"),""))</f>
        <v/>
      </c>
    </row>
    <row r="430" customFormat="false" ht="15" hidden="false" customHeight="false" outlineLevel="0" collapsed="false">
      <c r="A430" s="8"/>
      <c r="B430" s="8"/>
      <c r="C430" s="19"/>
      <c r="D430" s="8"/>
      <c r="E430" s="17"/>
      <c r="F430" s="17"/>
      <c r="G430" s="21"/>
      <c r="H430" s="21"/>
      <c r="I430" s="22" t="str">
        <f aca="false">IF(D430="","",G430-H430)</f>
        <v/>
      </c>
      <c r="J430" s="23" t="str">
        <f aca="false">IF(D430="","",Settings!$C$6-E430)</f>
        <v/>
      </c>
      <c r="K430" s="10" t="str">
        <f aca="false">IF(D430="","",IF(J430&lt;=30,"0-30 days",IF(J430&lt;=45,"31-45 days",IF(J430&lt;=60,"46-60 days",IF(J430&lt;=90,"61-90 days",IF(J430&lt;=180,"91-180 days","Over 180 days"))))))</f>
        <v/>
      </c>
      <c r="L430" s="24" t="str">
        <f aca="false">IF(OR(D430="",NOT(OR(B430="Micro",B430="Small"))),"",IF(F430="",E430,F430)+IF(C430="",Settings!$C$10,MIN(C430,Settings!$C$11)))</f>
        <v/>
      </c>
      <c r="M430" s="23" t="str">
        <f aca="false">IF(L430="","",MAX(0,Settings!$C$6-L430))</f>
        <v/>
      </c>
      <c r="N430" s="10" t="str">
        <f aca="false">IF(D430="","",IF(I430&lt;=0,"Paid",IF(NOT(OR(B430="Micro",B430="Small")),"Not covered by s.15",IF(M430&gt;0,"MSME overdue","MSME within due date"))))</f>
        <v/>
      </c>
      <c r="O430" s="22" t="str">
        <f aca="false">IF(N430&lt;&gt;"MSME overdue","",ROUND(I430*((1+Settings!$C$9*Settings!$C$8/12)^(M430/(365/12))-1),0))</f>
        <v/>
      </c>
      <c r="P430" s="10" t="str">
        <f aca="false">IF(OR(L430="",I430&lt;=0),"",IF(L430&lt;=Settings!$C$7,IF(Settings!$C$6&gt;=Settings!$C$7,"Unpaid past due at year end: review","Pay before year end to avoid disallowance"),""))</f>
        <v/>
      </c>
    </row>
    <row r="431" customFormat="false" ht="15" hidden="false" customHeight="false" outlineLevel="0" collapsed="false">
      <c r="A431" s="8"/>
      <c r="B431" s="8"/>
      <c r="C431" s="19"/>
      <c r="D431" s="8"/>
      <c r="E431" s="17"/>
      <c r="F431" s="17"/>
      <c r="G431" s="21"/>
      <c r="H431" s="21"/>
      <c r="I431" s="22" t="str">
        <f aca="false">IF(D431="","",G431-H431)</f>
        <v/>
      </c>
      <c r="J431" s="23" t="str">
        <f aca="false">IF(D431="","",Settings!$C$6-E431)</f>
        <v/>
      </c>
      <c r="K431" s="10" t="str">
        <f aca="false">IF(D431="","",IF(J431&lt;=30,"0-30 days",IF(J431&lt;=45,"31-45 days",IF(J431&lt;=60,"46-60 days",IF(J431&lt;=90,"61-90 days",IF(J431&lt;=180,"91-180 days","Over 180 days"))))))</f>
        <v/>
      </c>
      <c r="L431" s="24" t="str">
        <f aca="false">IF(OR(D431="",NOT(OR(B431="Micro",B431="Small"))),"",IF(F431="",E431,F431)+IF(C431="",Settings!$C$10,MIN(C431,Settings!$C$11)))</f>
        <v/>
      </c>
      <c r="M431" s="23" t="str">
        <f aca="false">IF(L431="","",MAX(0,Settings!$C$6-L431))</f>
        <v/>
      </c>
      <c r="N431" s="10" t="str">
        <f aca="false">IF(D431="","",IF(I431&lt;=0,"Paid",IF(NOT(OR(B431="Micro",B431="Small")),"Not covered by s.15",IF(M431&gt;0,"MSME overdue","MSME within due date"))))</f>
        <v/>
      </c>
      <c r="O431" s="22" t="str">
        <f aca="false">IF(N431&lt;&gt;"MSME overdue","",ROUND(I431*((1+Settings!$C$9*Settings!$C$8/12)^(M431/(365/12))-1),0))</f>
        <v/>
      </c>
      <c r="P431" s="10" t="str">
        <f aca="false">IF(OR(L431="",I431&lt;=0),"",IF(L431&lt;=Settings!$C$7,IF(Settings!$C$6&gt;=Settings!$C$7,"Unpaid past due at year end: review","Pay before year end to avoid disallowance"),""))</f>
        <v/>
      </c>
    </row>
    <row r="432" customFormat="false" ht="15" hidden="false" customHeight="false" outlineLevel="0" collapsed="false">
      <c r="A432" s="8"/>
      <c r="B432" s="8"/>
      <c r="C432" s="19"/>
      <c r="D432" s="8"/>
      <c r="E432" s="17"/>
      <c r="F432" s="17"/>
      <c r="G432" s="21"/>
      <c r="H432" s="21"/>
      <c r="I432" s="22" t="str">
        <f aca="false">IF(D432="","",G432-H432)</f>
        <v/>
      </c>
      <c r="J432" s="23" t="str">
        <f aca="false">IF(D432="","",Settings!$C$6-E432)</f>
        <v/>
      </c>
      <c r="K432" s="10" t="str">
        <f aca="false">IF(D432="","",IF(J432&lt;=30,"0-30 days",IF(J432&lt;=45,"31-45 days",IF(J432&lt;=60,"46-60 days",IF(J432&lt;=90,"61-90 days",IF(J432&lt;=180,"91-180 days","Over 180 days"))))))</f>
        <v/>
      </c>
      <c r="L432" s="24" t="str">
        <f aca="false">IF(OR(D432="",NOT(OR(B432="Micro",B432="Small"))),"",IF(F432="",E432,F432)+IF(C432="",Settings!$C$10,MIN(C432,Settings!$C$11)))</f>
        <v/>
      </c>
      <c r="M432" s="23" t="str">
        <f aca="false">IF(L432="","",MAX(0,Settings!$C$6-L432))</f>
        <v/>
      </c>
      <c r="N432" s="10" t="str">
        <f aca="false">IF(D432="","",IF(I432&lt;=0,"Paid",IF(NOT(OR(B432="Micro",B432="Small")),"Not covered by s.15",IF(M432&gt;0,"MSME overdue","MSME within due date"))))</f>
        <v/>
      </c>
      <c r="O432" s="22" t="str">
        <f aca="false">IF(N432&lt;&gt;"MSME overdue","",ROUND(I432*((1+Settings!$C$9*Settings!$C$8/12)^(M432/(365/12))-1),0))</f>
        <v/>
      </c>
      <c r="P432" s="10" t="str">
        <f aca="false">IF(OR(L432="",I432&lt;=0),"",IF(L432&lt;=Settings!$C$7,IF(Settings!$C$6&gt;=Settings!$C$7,"Unpaid past due at year end: review","Pay before year end to avoid disallowance"),""))</f>
        <v/>
      </c>
    </row>
    <row r="433" customFormat="false" ht="15" hidden="false" customHeight="false" outlineLevel="0" collapsed="false">
      <c r="A433" s="8"/>
      <c r="B433" s="8"/>
      <c r="C433" s="19"/>
      <c r="D433" s="8"/>
      <c r="E433" s="17"/>
      <c r="F433" s="17"/>
      <c r="G433" s="21"/>
      <c r="H433" s="21"/>
      <c r="I433" s="22" t="str">
        <f aca="false">IF(D433="","",G433-H433)</f>
        <v/>
      </c>
      <c r="J433" s="23" t="str">
        <f aca="false">IF(D433="","",Settings!$C$6-E433)</f>
        <v/>
      </c>
      <c r="K433" s="10" t="str">
        <f aca="false">IF(D433="","",IF(J433&lt;=30,"0-30 days",IF(J433&lt;=45,"31-45 days",IF(J433&lt;=60,"46-60 days",IF(J433&lt;=90,"61-90 days",IF(J433&lt;=180,"91-180 days","Over 180 days"))))))</f>
        <v/>
      </c>
      <c r="L433" s="24" t="str">
        <f aca="false">IF(OR(D433="",NOT(OR(B433="Micro",B433="Small"))),"",IF(F433="",E433,F433)+IF(C433="",Settings!$C$10,MIN(C433,Settings!$C$11)))</f>
        <v/>
      </c>
      <c r="M433" s="23" t="str">
        <f aca="false">IF(L433="","",MAX(0,Settings!$C$6-L433))</f>
        <v/>
      </c>
      <c r="N433" s="10" t="str">
        <f aca="false">IF(D433="","",IF(I433&lt;=0,"Paid",IF(NOT(OR(B433="Micro",B433="Small")),"Not covered by s.15",IF(M433&gt;0,"MSME overdue","MSME within due date"))))</f>
        <v/>
      </c>
      <c r="O433" s="22" t="str">
        <f aca="false">IF(N433&lt;&gt;"MSME overdue","",ROUND(I433*((1+Settings!$C$9*Settings!$C$8/12)^(M433/(365/12))-1),0))</f>
        <v/>
      </c>
      <c r="P433" s="10" t="str">
        <f aca="false">IF(OR(L433="",I433&lt;=0),"",IF(L433&lt;=Settings!$C$7,IF(Settings!$C$6&gt;=Settings!$C$7,"Unpaid past due at year end: review","Pay before year end to avoid disallowance"),""))</f>
        <v/>
      </c>
    </row>
    <row r="434" customFormat="false" ht="15" hidden="false" customHeight="false" outlineLevel="0" collapsed="false">
      <c r="A434" s="8"/>
      <c r="B434" s="8"/>
      <c r="C434" s="19"/>
      <c r="D434" s="8"/>
      <c r="E434" s="17"/>
      <c r="F434" s="17"/>
      <c r="G434" s="21"/>
      <c r="H434" s="21"/>
      <c r="I434" s="22" t="str">
        <f aca="false">IF(D434="","",G434-H434)</f>
        <v/>
      </c>
      <c r="J434" s="23" t="str">
        <f aca="false">IF(D434="","",Settings!$C$6-E434)</f>
        <v/>
      </c>
      <c r="K434" s="10" t="str">
        <f aca="false">IF(D434="","",IF(J434&lt;=30,"0-30 days",IF(J434&lt;=45,"31-45 days",IF(J434&lt;=60,"46-60 days",IF(J434&lt;=90,"61-90 days",IF(J434&lt;=180,"91-180 days","Over 180 days"))))))</f>
        <v/>
      </c>
      <c r="L434" s="24" t="str">
        <f aca="false">IF(OR(D434="",NOT(OR(B434="Micro",B434="Small"))),"",IF(F434="",E434,F434)+IF(C434="",Settings!$C$10,MIN(C434,Settings!$C$11)))</f>
        <v/>
      </c>
      <c r="M434" s="23" t="str">
        <f aca="false">IF(L434="","",MAX(0,Settings!$C$6-L434))</f>
        <v/>
      </c>
      <c r="N434" s="10" t="str">
        <f aca="false">IF(D434="","",IF(I434&lt;=0,"Paid",IF(NOT(OR(B434="Micro",B434="Small")),"Not covered by s.15",IF(M434&gt;0,"MSME overdue","MSME within due date"))))</f>
        <v/>
      </c>
      <c r="O434" s="22" t="str">
        <f aca="false">IF(N434&lt;&gt;"MSME overdue","",ROUND(I434*((1+Settings!$C$9*Settings!$C$8/12)^(M434/(365/12))-1),0))</f>
        <v/>
      </c>
      <c r="P434" s="10" t="str">
        <f aca="false">IF(OR(L434="",I434&lt;=0),"",IF(L434&lt;=Settings!$C$7,IF(Settings!$C$6&gt;=Settings!$C$7,"Unpaid past due at year end: review","Pay before year end to avoid disallowance"),""))</f>
        <v/>
      </c>
    </row>
    <row r="435" customFormat="false" ht="15" hidden="false" customHeight="false" outlineLevel="0" collapsed="false">
      <c r="A435" s="8"/>
      <c r="B435" s="8"/>
      <c r="C435" s="19"/>
      <c r="D435" s="8"/>
      <c r="E435" s="17"/>
      <c r="F435" s="17"/>
      <c r="G435" s="21"/>
      <c r="H435" s="21"/>
      <c r="I435" s="22" t="str">
        <f aca="false">IF(D435="","",G435-H435)</f>
        <v/>
      </c>
      <c r="J435" s="23" t="str">
        <f aca="false">IF(D435="","",Settings!$C$6-E435)</f>
        <v/>
      </c>
      <c r="K435" s="10" t="str">
        <f aca="false">IF(D435="","",IF(J435&lt;=30,"0-30 days",IF(J435&lt;=45,"31-45 days",IF(J435&lt;=60,"46-60 days",IF(J435&lt;=90,"61-90 days",IF(J435&lt;=180,"91-180 days","Over 180 days"))))))</f>
        <v/>
      </c>
      <c r="L435" s="24" t="str">
        <f aca="false">IF(OR(D435="",NOT(OR(B435="Micro",B435="Small"))),"",IF(F435="",E435,F435)+IF(C435="",Settings!$C$10,MIN(C435,Settings!$C$11)))</f>
        <v/>
      </c>
      <c r="M435" s="23" t="str">
        <f aca="false">IF(L435="","",MAX(0,Settings!$C$6-L435))</f>
        <v/>
      </c>
      <c r="N435" s="10" t="str">
        <f aca="false">IF(D435="","",IF(I435&lt;=0,"Paid",IF(NOT(OR(B435="Micro",B435="Small")),"Not covered by s.15",IF(M435&gt;0,"MSME overdue","MSME within due date"))))</f>
        <v/>
      </c>
      <c r="O435" s="22" t="str">
        <f aca="false">IF(N435&lt;&gt;"MSME overdue","",ROUND(I435*((1+Settings!$C$9*Settings!$C$8/12)^(M435/(365/12))-1),0))</f>
        <v/>
      </c>
      <c r="P435" s="10" t="str">
        <f aca="false">IF(OR(L435="",I435&lt;=0),"",IF(L435&lt;=Settings!$C$7,IF(Settings!$C$6&gt;=Settings!$C$7,"Unpaid past due at year end: review","Pay before year end to avoid disallowance"),""))</f>
        <v/>
      </c>
    </row>
    <row r="436" customFormat="false" ht="15" hidden="false" customHeight="false" outlineLevel="0" collapsed="false">
      <c r="A436" s="8"/>
      <c r="B436" s="8"/>
      <c r="C436" s="19"/>
      <c r="D436" s="8"/>
      <c r="E436" s="17"/>
      <c r="F436" s="17"/>
      <c r="G436" s="21"/>
      <c r="H436" s="21"/>
      <c r="I436" s="22" t="str">
        <f aca="false">IF(D436="","",G436-H436)</f>
        <v/>
      </c>
      <c r="J436" s="23" t="str">
        <f aca="false">IF(D436="","",Settings!$C$6-E436)</f>
        <v/>
      </c>
      <c r="K436" s="10" t="str">
        <f aca="false">IF(D436="","",IF(J436&lt;=30,"0-30 days",IF(J436&lt;=45,"31-45 days",IF(J436&lt;=60,"46-60 days",IF(J436&lt;=90,"61-90 days",IF(J436&lt;=180,"91-180 days","Over 180 days"))))))</f>
        <v/>
      </c>
      <c r="L436" s="24" t="str">
        <f aca="false">IF(OR(D436="",NOT(OR(B436="Micro",B436="Small"))),"",IF(F436="",E436,F436)+IF(C436="",Settings!$C$10,MIN(C436,Settings!$C$11)))</f>
        <v/>
      </c>
      <c r="M436" s="23" t="str">
        <f aca="false">IF(L436="","",MAX(0,Settings!$C$6-L436))</f>
        <v/>
      </c>
      <c r="N436" s="10" t="str">
        <f aca="false">IF(D436="","",IF(I436&lt;=0,"Paid",IF(NOT(OR(B436="Micro",B436="Small")),"Not covered by s.15",IF(M436&gt;0,"MSME overdue","MSME within due date"))))</f>
        <v/>
      </c>
      <c r="O436" s="22" t="str">
        <f aca="false">IF(N436&lt;&gt;"MSME overdue","",ROUND(I436*((1+Settings!$C$9*Settings!$C$8/12)^(M436/(365/12))-1),0))</f>
        <v/>
      </c>
      <c r="P436" s="10" t="str">
        <f aca="false">IF(OR(L436="",I436&lt;=0),"",IF(L436&lt;=Settings!$C$7,IF(Settings!$C$6&gt;=Settings!$C$7,"Unpaid past due at year end: review","Pay before year end to avoid disallowance"),""))</f>
        <v/>
      </c>
    </row>
    <row r="437" customFormat="false" ht="15" hidden="false" customHeight="false" outlineLevel="0" collapsed="false">
      <c r="A437" s="8"/>
      <c r="B437" s="8"/>
      <c r="C437" s="19"/>
      <c r="D437" s="8"/>
      <c r="E437" s="17"/>
      <c r="F437" s="17"/>
      <c r="G437" s="21"/>
      <c r="H437" s="21"/>
      <c r="I437" s="22" t="str">
        <f aca="false">IF(D437="","",G437-H437)</f>
        <v/>
      </c>
      <c r="J437" s="23" t="str">
        <f aca="false">IF(D437="","",Settings!$C$6-E437)</f>
        <v/>
      </c>
      <c r="K437" s="10" t="str">
        <f aca="false">IF(D437="","",IF(J437&lt;=30,"0-30 days",IF(J437&lt;=45,"31-45 days",IF(J437&lt;=60,"46-60 days",IF(J437&lt;=90,"61-90 days",IF(J437&lt;=180,"91-180 days","Over 180 days"))))))</f>
        <v/>
      </c>
      <c r="L437" s="24" t="str">
        <f aca="false">IF(OR(D437="",NOT(OR(B437="Micro",B437="Small"))),"",IF(F437="",E437,F437)+IF(C437="",Settings!$C$10,MIN(C437,Settings!$C$11)))</f>
        <v/>
      </c>
      <c r="M437" s="23" t="str">
        <f aca="false">IF(L437="","",MAX(0,Settings!$C$6-L437))</f>
        <v/>
      </c>
      <c r="N437" s="10" t="str">
        <f aca="false">IF(D437="","",IF(I437&lt;=0,"Paid",IF(NOT(OR(B437="Micro",B437="Small")),"Not covered by s.15",IF(M437&gt;0,"MSME overdue","MSME within due date"))))</f>
        <v/>
      </c>
      <c r="O437" s="22" t="str">
        <f aca="false">IF(N437&lt;&gt;"MSME overdue","",ROUND(I437*((1+Settings!$C$9*Settings!$C$8/12)^(M437/(365/12))-1),0))</f>
        <v/>
      </c>
      <c r="P437" s="10" t="str">
        <f aca="false">IF(OR(L437="",I437&lt;=0),"",IF(L437&lt;=Settings!$C$7,IF(Settings!$C$6&gt;=Settings!$C$7,"Unpaid past due at year end: review","Pay before year end to avoid disallowance"),""))</f>
        <v/>
      </c>
    </row>
    <row r="438" customFormat="false" ht="15" hidden="false" customHeight="false" outlineLevel="0" collapsed="false">
      <c r="A438" s="8"/>
      <c r="B438" s="8"/>
      <c r="C438" s="19"/>
      <c r="D438" s="8"/>
      <c r="E438" s="17"/>
      <c r="F438" s="17"/>
      <c r="G438" s="21"/>
      <c r="H438" s="21"/>
      <c r="I438" s="22" t="str">
        <f aca="false">IF(D438="","",G438-H438)</f>
        <v/>
      </c>
      <c r="J438" s="23" t="str">
        <f aca="false">IF(D438="","",Settings!$C$6-E438)</f>
        <v/>
      </c>
      <c r="K438" s="10" t="str">
        <f aca="false">IF(D438="","",IF(J438&lt;=30,"0-30 days",IF(J438&lt;=45,"31-45 days",IF(J438&lt;=60,"46-60 days",IF(J438&lt;=90,"61-90 days",IF(J438&lt;=180,"91-180 days","Over 180 days"))))))</f>
        <v/>
      </c>
      <c r="L438" s="24" t="str">
        <f aca="false">IF(OR(D438="",NOT(OR(B438="Micro",B438="Small"))),"",IF(F438="",E438,F438)+IF(C438="",Settings!$C$10,MIN(C438,Settings!$C$11)))</f>
        <v/>
      </c>
      <c r="M438" s="23" t="str">
        <f aca="false">IF(L438="","",MAX(0,Settings!$C$6-L438))</f>
        <v/>
      </c>
      <c r="N438" s="10" t="str">
        <f aca="false">IF(D438="","",IF(I438&lt;=0,"Paid",IF(NOT(OR(B438="Micro",B438="Small")),"Not covered by s.15",IF(M438&gt;0,"MSME overdue","MSME within due date"))))</f>
        <v/>
      </c>
      <c r="O438" s="22" t="str">
        <f aca="false">IF(N438&lt;&gt;"MSME overdue","",ROUND(I438*((1+Settings!$C$9*Settings!$C$8/12)^(M438/(365/12))-1),0))</f>
        <v/>
      </c>
      <c r="P438" s="10" t="str">
        <f aca="false">IF(OR(L438="",I438&lt;=0),"",IF(L438&lt;=Settings!$C$7,IF(Settings!$C$6&gt;=Settings!$C$7,"Unpaid past due at year end: review","Pay before year end to avoid disallowance"),""))</f>
        <v/>
      </c>
    </row>
    <row r="439" customFormat="false" ht="15" hidden="false" customHeight="false" outlineLevel="0" collapsed="false">
      <c r="A439" s="8"/>
      <c r="B439" s="8"/>
      <c r="C439" s="19"/>
      <c r="D439" s="8"/>
      <c r="E439" s="17"/>
      <c r="F439" s="17"/>
      <c r="G439" s="21"/>
      <c r="H439" s="21"/>
      <c r="I439" s="22" t="str">
        <f aca="false">IF(D439="","",G439-H439)</f>
        <v/>
      </c>
      <c r="J439" s="23" t="str">
        <f aca="false">IF(D439="","",Settings!$C$6-E439)</f>
        <v/>
      </c>
      <c r="K439" s="10" t="str">
        <f aca="false">IF(D439="","",IF(J439&lt;=30,"0-30 days",IF(J439&lt;=45,"31-45 days",IF(J439&lt;=60,"46-60 days",IF(J439&lt;=90,"61-90 days",IF(J439&lt;=180,"91-180 days","Over 180 days"))))))</f>
        <v/>
      </c>
      <c r="L439" s="24" t="str">
        <f aca="false">IF(OR(D439="",NOT(OR(B439="Micro",B439="Small"))),"",IF(F439="",E439,F439)+IF(C439="",Settings!$C$10,MIN(C439,Settings!$C$11)))</f>
        <v/>
      </c>
      <c r="M439" s="23" t="str">
        <f aca="false">IF(L439="","",MAX(0,Settings!$C$6-L439))</f>
        <v/>
      </c>
      <c r="N439" s="10" t="str">
        <f aca="false">IF(D439="","",IF(I439&lt;=0,"Paid",IF(NOT(OR(B439="Micro",B439="Small")),"Not covered by s.15",IF(M439&gt;0,"MSME overdue","MSME within due date"))))</f>
        <v/>
      </c>
      <c r="O439" s="22" t="str">
        <f aca="false">IF(N439&lt;&gt;"MSME overdue","",ROUND(I439*((1+Settings!$C$9*Settings!$C$8/12)^(M439/(365/12))-1),0))</f>
        <v/>
      </c>
      <c r="P439" s="10" t="str">
        <f aca="false">IF(OR(L439="",I439&lt;=0),"",IF(L439&lt;=Settings!$C$7,IF(Settings!$C$6&gt;=Settings!$C$7,"Unpaid past due at year end: review","Pay before year end to avoid disallowance"),""))</f>
        <v/>
      </c>
    </row>
    <row r="440" customFormat="false" ht="15" hidden="false" customHeight="false" outlineLevel="0" collapsed="false">
      <c r="A440" s="8"/>
      <c r="B440" s="8"/>
      <c r="C440" s="19"/>
      <c r="D440" s="8"/>
      <c r="E440" s="17"/>
      <c r="F440" s="17"/>
      <c r="G440" s="21"/>
      <c r="H440" s="21"/>
      <c r="I440" s="22" t="str">
        <f aca="false">IF(D440="","",G440-H440)</f>
        <v/>
      </c>
      <c r="J440" s="23" t="str">
        <f aca="false">IF(D440="","",Settings!$C$6-E440)</f>
        <v/>
      </c>
      <c r="K440" s="10" t="str">
        <f aca="false">IF(D440="","",IF(J440&lt;=30,"0-30 days",IF(J440&lt;=45,"31-45 days",IF(J440&lt;=60,"46-60 days",IF(J440&lt;=90,"61-90 days",IF(J440&lt;=180,"91-180 days","Over 180 days"))))))</f>
        <v/>
      </c>
      <c r="L440" s="24" t="str">
        <f aca="false">IF(OR(D440="",NOT(OR(B440="Micro",B440="Small"))),"",IF(F440="",E440,F440)+IF(C440="",Settings!$C$10,MIN(C440,Settings!$C$11)))</f>
        <v/>
      </c>
      <c r="M440" s="23" t="str">
        <f aca="false">IF(L440="","",MAX(0,Settings!$C$6-L440))</f>
        <v/>
      </c>
      <c r="N440" s="10" t="str">
        <f aca="false">IF(D440="","",IF(I440&lt;=0,"Paid",IF(NOT(OR(B440="Micro",B440="Small")),"Not covered by s.15",IF(M440&gt;0,"MSME overdue","MSME within due date"))))</f>
        <v/>
      </c>
      <c r="O440" s="22" t="str">
        <f aca="false">IF(N440&lt;&gt;"MSME overdue","",ROUND(I440*((1+Settings!$C$9*Settings!$C$8/12)^(M440/(365/12))-1),0))</f>
        <v/>
      </c>
      <c r="P440" s="10" t="str">
        <f aca="false">IF(OR(L440="",I440&lt;=0),"",IF(L440&lt;=Settings!$C$7,IF(Settings!$C$6&gt;=Settings!$C$7,"Unpaid past due at year end: review","Pay before year end to avoid disallowance"),""))</f>
        <v/>
      </c>
    </row>
    <row r="441" customFormat="false" ht="15" hidden="false" customHeight="false" outlineLevel="0" collapsed="false">
      <c r="A441" s="8"/>
      <c r="B441" s="8"/>
      <c r="C441" s="19"/>
      <c r="D441" s="8"/>
      <c r="E441" s="17"/>
      <c r="F441" s="17"/>
      <c r="G441" s="21"/>
      <c r="H441" s="21"/>
      <c r="I441" s="22" t="str">
        <f aca="false">IF(D441="","",G441-H441)</f>
        <v/>
      </c>
      <c r="J441" s="23" t="str">
        <f aca="false">IF(D441="","",Settings!$C$6-E441)</f>
        <v/>
      </c>
      <c r="K441" s="10" t="str">
        <f aca="false">IF(D441="","",IF(J441&lt;=30,"0-30 days",IF(J441&lt;=45,"31-45 days",IF(J441&lt;=60,"46-60 days",IF(J441&lt;=90,"61-90 days",IF(J441&lt;=180,"91-180 days","Over 180 days"))))))</f>
        <v/>
      </c>
      <c r="L441" s="24" t="str">
        <f aca="false">IF(OR(D441="",NOT(OR(B441="Micro",B441="Small"))),"",IF(F441="",E441,F441)+IF(C441="",Settings!$C$10,MIN(C441,Settings!$C$11)))</f>
        <v/>
      </c>
      <c r="M441" s="23" t="str">
        <f aca="false">IF(L441="","",MAX(0,Settings!$C$6-L441))</f>
        <v/>
      </c>
      <c r="N441" s="10" t="str">
        <f aca="false">IF(D441="","",IF(I441&lt;=0,"Paid",IF(NOT(OR(B441="Micro",B441="Small")),"Not covered by s.15",IF(M441&gt;0,"MSME overdue","MSME within due date"))))</f>
        <v/>
      </c>
      <c r="O441" s="22" t="str">
        <f aca="false">IF(N441&lt;&gt;"MSME overdue","",ROUND(I441*((1+Settings!$C$9*Settings!$C$8/12)^(M441/(365/12))-1),0))</f>
        <v/>
      </c>
      <c r="P441" s="10" t="str">
        <f aca="false">IF(OR(L441="",I441&lt;=0),"",IF(L441&lt;=Settings!$C$7,IF(Settings!$C$6&gt;=Settings!$C$7,"Unpaid past due at year end: review","Pay before year end to avoid disallowance"),""))</f>
        <v/>
      </c>
    </row>
    <row r="442" customFormat="false" ht="15" hidden="false" customHeight="false" outlineLevel="0" collapsed="false">
      <c r="A442" s="8"/>
      <c r="B442" s="8"/>
      <c r="C442" s="19"/>
      <c r="D442" s="8"/>
      <c r="E442" s="17"/>
      <c r="F442" s="17"/>
      <c r="G442" s="21"/>
      <c r="H442" s="21"/>
      <c r="I442" s="22" t="str">
        <f aca="false">IF(D442="","",G442-H442)</f>
        <v/>
      </c>
      <c r="J442" s="23" t="str">
        <f aca="false">IF(D442="","",Settings!$C$6-E442)</f>
        <v/>
      </c>
      <c r="K442" s="10" t="str">
        <f aca="false">IF(D442="","",IF(J442&lt;=30,"0-30 days",IF(J442&lt;=45,"31-45 days",IF(J442&lt;=60,"46-60 days",IF(J442&lt;=90,"61-90 days",IF(J442&lt;=180,"91-180 days","Over 180 days"))))))</f>
        <v/>
      </c>
      <c r="L442" s="24" t="str">
        <f aca="false">IF(OR(D442="",NOT(OR(B442="Micro",B442="Small"))),"",IF(F442="",E442,F442)+IF(C442="",Settings!$C$10,MIN(C442,Settings!$C$11)))</f>
        <v/>
      </c>
      <c r="M442" s="23" t="str">
        <f aca="false">IF(L442="","",MAX(0,Settings!$C$6-L442))</f>
        <v/>
      </c>
      <c r="N442" s="10" t="str">
        <f aca="false">IF(D442="","",IF(I442&lt;=0,"Paid",IF(NOT(OR(B442="Micro",B442="Small")),"Not covered by s.15",IF(M442&gt;0,"MSME overdue","MSME within due date"))))</f>
        <v/>
      </c>
      <c r="O442" s="22" t="str">
        <f aca="false">IF(N442&lt;&gt;"MSME overdue","",ROUND(I442*((1+Settings!$C$9*Settings!$C$8/12)^(M442/(365/12))-1),0))</f>
        <v/>
      </c>
      <c r="P442" s="10" t="str">
        <f aca="false">IF(OR(L442="",I442&lt;=0),"",IF(L442&lt;=Settings!$C$7,IF(Settings!$C$6&gt;=Settings!$C$7,"Unpaid past due at year end: review","Pay before year end to avoid disallowance"),""))</f>
        <v/>
      </c>
    </row>
    <row r="443" customFormat="false" ht="15" hidden="false" customHeight="false" outlineLevel="0" collapsed="false">
      <c r="A443" s="8"/>
      <c r="B443" s="8"/>
      <c r="C443" s="19"/>
      <c r="D443" s="8"/>
      <c r="E443" s="17"/>
      <c r="F443" s="17"/>
      <c r="G443" s="21"/>
      <c r="H443" s="21"/>
      <c r="I443" s="22" t="str">
        <f aca="false">IF(D443="","",G443-H443)</f>
        <v/>
      </c>
      <c r="J443" s="23" t="str">
        <f aca="false">IF(D443="","",Settings!$C$6-E443)</f>
        <v/>
      </c>
      <c r="K443" s="10" t="str">
        <f aca="false">IF(D443="","",IF(J443&lt;=30,"0-30 days",IF(J443&lt;=45,"31-45 days",IF(J443&lt;=60,"46-60 days",IF(J443&lt;=90,"61-90 days",IF(J443&lt;=180,"91-180 days","Over 180 days"))))))</f>
        <v/>
      </c>
      <c r="L443" s="24" t="str">
        <f aca="false">IF(OR(D443="",NOT(OR(B443="Micro",B443="Small"))),"",IF(F443="",E443,F443)+IF(C443="",Settings!$C$10,MIN(C443,Settings!$C$11)))</f>
        <v/>
      </c>
      <c r="M443" s="23" t="str">
        <f aca="false">IF(L443="","",MAX(0,Settings!$C$6-L443))</f>
        <v/>
      </c>
      <c r="N443" s="10" t="str">
        <f aca="false">IF(D443="","",IF(I443&lt;=0,"Paid",IF(NOT(OR(B443="Micro",B443="Small")),"Not covered by s.15",IF(M443&gt;0,"MSME overdue","MSME within due date"))))</f>
        <v/>
      </c>
      <c r="O443" s="22" t="str">
        <f aca="false">IF(N443&lt;&gt;"MSME overdue","",ROUND(I443*((1+Settings!$C$9*Settings!$C$8/12)^(M443/(365/12))-1),0))</f>
        <v/>
      </c>
      <c r="P443" s="10" t="str">
        <f aca="false">IF(OR(L443="",I443&lt;=0),"",IF(L443&lt;=Settings!$C$7,IF(Settings!$C$6&gt;=Settings!$C$7,"Unpaid past due at year end: review","Pay before year end to avoid disallowance"),""))</f>
        <v/>
      </c>
    </row>
    <row r="444" customFormat="false" ht="15" hidden="false" customHeight="false" outlineLevel="0" collapsed="false">
      <c r="A444" s="8"/>
      <c r="B444" s="8"/>
      <c r="C444" s="19"/>
      <c r="D444" s="8"/>
      <c r="E444" s="17"/>
      <c r="F444" s="17"/>
      <c r="G444" s="21"/>
      <c r="H444" s="21"/>
      <c r="I444" s="22" t="str">
        <f aca="false">IF(D444="","",G444-H444)</f>
        <v/>
      </c>
      <c r="J444" s="23" t="str">
        <f aca="false">IF(D444="","",Settings!$C$6-E444)</f>
        <v/>
      </c>
      <c r="K444" s="10" t="str">
        <f aca="false">IF(D444="","",IF(J444&lt;=30,"0-30 days",IF(J444&lt;=45,"31-45 days",IF(J444&lt;=60,"46-60 days",IF(J444&lt;=90,"61-90 days",IF(J444&lt;=180,"91-180 days","Over 180 days"))))))</f>
        <v/>
      </c>
      <c r="L444" s="24" t="str">
        <f aca="false">IF(OR(D444="",NOT(OR(B444="Micro",B444="Small"))),"",IF(F444="",E444,F444)+IF(C444="",Settings!$C$10,MIN(C444,Settings!$C$11)))</f>
        <v/>
      </c>
      <c r="M444" s="23" t="str">
        <f aca="false">IF(L444="","",MAX(0,Settings!$C$6-L444))</f>
        <v/>
      </c>
      <c r="N444" s="10" t="str">
        <f aca="false">IF(D444="","",IF(I444&lt;=0,"Paid",IF(NOT(OR(B444="Micro",B444="Small")),"Not covered by s.15",IF(M444&gt;0,"MSME overdue","MSME within due date"))))</f>
        <v/>
      </c>
      <c r="O444" s="22" t="str">
        <f aca="false">IF(N444&lt;&gt;"MSME overdue","",ROUND(I444*((1+Settings!$C$9*Settings!$C$8/12)^(M444/(365/12))-1),0))</f>
        <v/>
      </c>
      <c r="P444" s="10" t="str">
        <f aca="false">IF(OR(L444="",I444&lt;=0),"",IF(L444&lt;=Settings!$C$7,IF(Settings!$C$6&gt;=Settings!$C$7,"Unpaid past due at year end: review","Pay before year end to avoid disallowance"),""))</f>
        <v/>
      </c>
    </row>
    <row r="445" customFormat="false" ht="15" hidden="false" customHeight="false" outlineLevel="0" collapsed="false">
      <c r="A445" s="8"/>
      <c r="B445" s="8"/>
      <c r="C445" s="19"/>
      <c r="D445" s="8"/>
      <c r="E445" s="17"/>
      <c r="F445" s="17"/>
      <c r="G445" s="21"/>
      <c r="H445" s="21"/>
      <c r="I445" s="22" t="str">
        <f aca="false">IF(D445="","",G445-H445)</f>
        <v/>
      </c>
      <c r="J445" s="23" t="str">
        <f aca="false">IF(D445="","",Settings!$C$6-E445)</f>
        <v/>
      </c>
      <c r="K445" s="10" t="str">
        <f aca="false">IF(D445="","",IF(J445&lt;=30,"0-30 days",IF(J445&lt;=45,"31-45 days",IF(J445&lt;=60,"46-60 days",IF(J445&lt;=90,"61-90 days",IF(J445&lt;=180,"91-180 days","Over 180 days"))))))</f>
        <v/>
      </c>
      <c r="L445" s="24" t="str">
        <f aca="false">IF(OR(D445="",NOT(OR(B445="Micro",B445="Small"))),"",IF(F445="",E445,F445)+IF(C445="",Settings!$C$10,MIN(C445,Settings!$C$11)))</f>
        <v/>
      </c>
      <c r="M445" s="23" t="str">
        <f aca="false">IF(L445="","",MAX(0,Settings!$C$6-L445))</f>
        <v/>
      </c>
      <c r="N445" s="10" t="str">
        <f aca="false">IF(D445="","",IF(I445&lt;=0,"Paid",IF(NOT(OR(B445="Micro",B445="Small")),"Not covered by s.15",IF(M445&gt;0,"MSME overdue","MSME within due date"))))</f>
        <v/>
      </c>
      <c r="O445" s="22" t="str">
        <f aca="false">IF(N445&lt;&gt;"MSME overdue","",ROUND(I445*((1+Settings!$C$9*Settings!$C$8/12)^(M445/(365/12))-1),0))</f>
        <v/>
      </c>
      <c r="P445" s="10" t="str">
        <f aca="false">IF(OR(L445="",I445&lt;=0),"",IF(L445&lt;=Settings!$C$7,IF(Settings!$C$6&gt;=Settings!$C$7,"Unpaid past due at year end: review","Pay before year end to avoid disallowance"),""))</f>
        <v/>
      </c>
    </row>
    <row r="446" customFormat="false" ht="15" hidden="false" customHeight="false" outlineLevel="0" collapsed="false">
      <c r="A446" s="8"/>
      <c r="B446" s="8"/>
      <c r="C446" s="19"/>
      <c r="D446" s="8"/>
      <c r="E446" s="17"/>
      <c r="F446" s="17"/>
      <c r="G446" s="21"/>
      <c r="H446" s="21"/>
      <c r="I446" s="22" t="str">
        <f aca="false">IF(D446="","",G446-H446)</f>
        <v/>
      </c>
      <c r="J446" s="23" t="str">
        <f aca="false">IF(D446="","",Settings!$C$6-E446)</f>
        <v/>
      </c>
      <c r="K446" s="10" t="str">
        <f aca="false">IF(D446="","",IF(J446&lt;=30,"0-30 days",IF(J446&lt;=45,"31-45 days",IF(J446&lt;=60,"46-60 days",IF(J446&lt;=90,"61-90 days",IF(J446&lt;=180,"91-180 days","Over 180 days"))))))</f>
        <v/>
      </c>
      <c r="L446" s="24" t="str">
        <f aca="false">IF(OR(D446="",NOT(OR(B446="Micro",B446="Small"))),"",IF(F446="",E446,F446)+IF(C446="",Settings!$C$10,MIN(C446,Settings!$C$11)))</f>
        <v/>
      </c>
      <c r="M446" s="23" t="str">
        <f aca="false">IF(L446="","",MAX(0,Settings!$C$6-L446))</f>
        <v/>
      </c>
      <c r="N446" s="10" t="str">
        <f aca="false">IF(D446="","",IF(I446&lt;=0,"Paid",IF(NOT(OR(B446="Micro",B446="Small")),"Not covered by s.15",IF(M446&gt;0,"MSME overdue","MSME within due date"))))</f>
        <v/>
      </c>
      <c r="O446" s="22" t="str">
        <f aca="false">IF(N446&lt;&gt;"MSME overdue","",ROUND(I446*((1+Settings!$C$9*Settings!$C$8/12)^(M446/(365/12))-1),0))</f>
        <v/>
      </c>
      <c r="P446" s="10" t="str">
        <f aca="false">IF(OR(L446="",I446&lt;=0),"",IF(L446&lt;=Settings!$C$7,IF(Settings!$C$6&gt;=Settings!$C$7,"Unpaid past due at year end: review","Pay before year end to avoid disallowance"),""))</f>
        <v/>
      </c>
    </row>
    <row r="447" customFormat="false" ht="15" hidden="false" customHeight="false" outlineLevel="0" collapsed="false">
      <c r="A447" s="8"/>
      <c r="B447" s="8"/>
      <c r="C447" s="19"/>
      <c r="D447" s="8"/>
      <c r="E447" s="17"/>
      <c r="F447" s="17"/>
      <c r="G447" s="21"/>
      <c r="H447" s="21"/>
      <c r="I447" s="22" t="str">
        <f aca="false">IF(D447="","",G447-H447)</f>
        <v/>
      </c>
      <c r="J447" s="23" t="str">
        <f aca="false">IF(D447="","",Settings!$C$6-E447)</f>
        <v/>
      </c>
      <c r="K447" s="10" t="str">
        <f aca="false">IF(D447="","",IF(J447&lt;=30,"0-30 days",IF(J447&lt;=45,"31-45 days",IF(J447&lt;=60,"46-60 days",IF(J447&lt;=90,"61-90 days",IF(J447&lt;=180,"91-180 days","Over 180 days"))))))</f>
        <v/>
      </c>
      <c r="L447" s="24" t="str">
        <f aca="false">IF(OR(D447="",NOT(OR(B447="Micro",B447="Small"))),"",IF(F447="",E447,F447)+IF(C447="",Settings!$C$10,MIN(C447,Settings!$C$11)))</f>
        <v/>
      </c>
      <c r="M447" s="23" t="str">
        <f aca="false">IF(L447="","",MAX(0,Settings!$C$6-L447))</f>
        <v/>
      </c>
      <c r="N447" s="10" t="str">
        <f aca="false">IF(D447="","",IF(I447&lt;=0,"Paid",IF(NOT(OR(B447="Micro",B447="Small")),"Not covered by s.15",IF(M447&gt;0,"MSME overdue","MSME within due date"))))</f>
        <v/>
      </c>
      <c r="O447" s="22" t="str">
        <f aca="false">IF(N447&lt;&gt;"MSME overdue","",ROUND(I447*((1+Settings!$C$9*Settings!$C$8/12)^(M447/(365/12))-1),0))</f>
        <v/>
      </c>
      <c r="P447" s="10" t="str">
        <f aca="false">IF(OR(L447="",I447&lt;=0),"",IF(L447&lt;=Settings!$C$7,IF(Settings!$C$6&gt;=Settings!$C$7,"Unpaid past due at year end: review","Pay before year end to avoid disallowance"),""))</f>
        <v/>
      </c>
    </row>
    <row r="448" customFormat="false" ht="15" hidden="false" customHeight="false" outlineLevel="0" collapsed="false">
      <c r="A448" s="8"/>
      <c r="B448" s="8"/>
      <c r="C448" s="19"/>
      <c r="D448" s="8"/>
      <c r="E448" s="17"/>
      <c r="F448" s="17"/>
      <c r="G448" s="21"/>
      <c r="H448" s="21"/>
      <c r="I448" s="22" t="str">
        <f aca="false">IF(D448="","",G448-H448)</f>
        <v/>
      </c>
      <c r="J448" s="23" t="str">
        <f aca="false">IF(D448="","",Settings!$C$6-E448)</f>
        <v/>
      </c>
      <c r="K448" s="10" t="str">
        <f aca="false">IF(D448="","",IF(J448&lt;=30,"0-30 days",IF(J448&lt;=45,"31-45 days",IF(J448&lt;=60,"46-60 days",IF(J448&lt;=90,"61-90 days",IF(J448&lt;=180,"91-180 days","Over 180 days"))))))</f>
        <v/>
      </c>
      <c r="L448" s="24" t="str">
        <f aca="false">IF(OR(D448="",NOT(OR(B448="Micro",B448="Small"))),"",IF(F448="",E448,F448)+IF(C448="",Settings!$C$10,MIN(C448,Settings!$C$11)))</f>
        <v/>
      </c>
      <c r="M448" s="23" t="str">
        <f aca="false">IF(L448="","",MAX(0,Settings!$C$6-L448))</f>
        <v/>
      </c>
      <c r="N448" s="10" t="str">
        <f aca="false">IF(D448="","",IF(I448&lt;=0,"Paid",IF(NOT(OR(B448="Micro",B448="Small")),"Not covered by s.15",IF(M448&gt;0,"MSME overdue","MSME within due date"))))</f>
        <v/>
      </c>
      <c r="O448" s="22" t="str">
        <f aca="false">IF(N448&lt;&gt;"MSME overdue","",ROUND(I448*((1+Settings!$C$9*Settings!$C$8/12)^(M448/(365/12))-1),0))</f>
        <v/>
      </c>
      <c r="P448" s="10" t="str">
        <f aca="false">IF(OR(L448="",I448&lt;=0),"",IF(L448&lt;=Settings!$C$7,IF(Settings!$C$6&gt;=Settings!$C$7,"Unpaid past due at year end: review","Pay before year end to avoid disallowance"),""))</f>
        <v/>
      </c>
    </row>
    <row r="449" customFormat="false" ht="15" hidden="false" customHeight="false" outlineLevel="0" collapsed="false">
      <c r="A449" s="8"/>
      <c r="B449" s="8"/>
      <c r="C449" s="19"/>
      <c r="D449" s="8"/>
      <c r="E449" s="17"/>
      <c r="F449" s="17"/>
      <c r="G449" s="21"/>
      <c r="H449" s="21"/>
      <c r="I449" s="22" t="str">
        <f aca="false">IF(D449="","",G449-H449)</f>
        <v/>
      </c>
      <c r="J449" s="23" t="str">
        <f aca="false">IF(D449="","",Settings!$C$6-E449)</f>
        <v/>
      </c>
      <c r="K449" s="10" t="str">
        <f aca="false">IF(D449="","",IF(J449&lt;=30,"0-30 days",IF(J449&lt;=45,"31-45 days",IF(J449&lt;=60,"46-60 days",IF(J449&lt;=90,"61-90 days",IF(J449&lt;=180,"91-180 days","Over 180 days"))))))</f>
        <v/>
      </c>
      <c r="L449" s="24" t="str">
        <f aca="false">IF(OR(D449="",NOT(OR(B449="Micro",B449="Small"))),"",IF(F449="",E449,F449)+IF(C449="",Settings!$C$10,MIN(C449,Settings!$C$11)))</f>
        <v/>
      </c>
      <c r="M449" s="23" t="str">
        <f aca="false">IF(L449="","",MAX(0,Settings!$C$6-L449))</f>
        <v/>
      </c>
      <c r="N449" s="10" t="str">
        <f aca="false">IF(D449="","",IF(I449&lt;=0,"Paid",IF(NOT(OR(B449="Micro",B449="Small")),"Not covered by s.15",IF(M449&gt;0,"MSME overdue","MSME within due date"))))</f>
        <v/>
      </c>
      <c r="O449" s="22" t="str">
        <f aca="false">IF(N449&lt;&gt;"MSME overdue","",ROUND(I449*((1+Settings!$C$9*Settings!$C$8/12)^(M449/(365/12))-1),0))</f>
        <v/>
      </c>
      <c r="P449" s="10" t="str">
        <f aca="false">IF(OR(L449="",I449&lt;=0),"",IF(L449&lt;=Settings!$C$7,IF(Settings!$C$6&gt;=Settings!$C$7,"Unpaid past due at year end: review","Pay before year end to avoid disallowance"),""))</f>
        <v/>
      </c>
    </row>
    <row r="450" customFormat="false" ht="15" hidden="false" customHeight="false" outlineLevel="0" collapsed="false">
      <c r="A450" s="8"/>
      <c r="B450" s="8"/>
      <c r="C450" s="19"/>
      <c r="D450" s="8"/>
      <c r="E450" s="17"/>
      <c r="F450" s="17"/>
      <c r="G450" s="21"/>
      <c r="H450" s="21"/>
      <c r="I450" s="22" t="str">
        <f aca="false">IF(D450="","",G450-H450)</f>
        <v/>
      </c>
      <c r="J450" s="23" t="str">
        <f aca="false">IF(D450="","",Settings!$C$6-E450)</f>
        <v/>
      </c>
      <c r="K450" s="10" t="str">
        <f aca="false">IF(D450="","",IF(J450&lt;=30,"0-30 days",IF(J450&lt;=45,"31-45 days",IF(J450&lt;=60,"46-60 days",IF(J450&lt;=90,"61-90 days",IF(J450&lt;=180,"91-180 days","Over 180 days"))))))</f>
        <v/>
      </c>
      <c r="L450" s="24" t="str">
        <f aca="false">IF(OR(D450="",NOT(OR(B450="Micro",B450="Small"))),"",IF(F450="",E450,F450)+IF(C450="",Settings!$C$10,MIN(C450,Settings!$C$11)))</f>
        <v/>
      </c>
      <c r="M450" s="23" t="str">
        <f aca="false">IF(L450="","",MAX(0,Settings!$C$6-L450))</f>
        <v/>
      </c>
      <c r="N450" s="10" t="str">
        <f aca="false">IF(D450="","",IF(I450&lt;=0,"Paid",IF(NOT(OR(B450="Micro",B450="Small")),"Not covered by s.15",IF(M450&gt;0,"MSME overdue","MSME within due date"))))</f>
        <v/>
      </c>
      <c r="O450" s="22" t="str">
        <f aca="false">IF(N450&lt;&gt;"MSME overdue","",ROUND(I450*((1+Settings!$C$9*Settings!$C$8/12)^(M450/(365/12))-1),0))</f>
        <v/>
      </c>
      <c r="P450" s="10" t="str">
        <f aca="false">IF(OR(L450="",I450&lt;=0),"",IF(L450&lt;=Settings!$C$7,IF(Settings!$C$6&gt;=Settings!$C$7,"Unpaid past due at year end: review","Pay before year end to avoid disallowance"),""))</f>
        <v/>
      </c>
    </row>
    <row r="451" customFormat="false" ht="15" hidden="false" customHeight="false" outlineLevel="0" collapsed="false">
      <c r="A451" s="8"/>
      <c r="B451" s="8"/>
      <c r="C451" s="19"/>
      <c r="D451" s="8"/>
      <c r="E451" s="17"/>
      <c r="F451" s="17"/>
      <c r="G451" s="21"/>
      <c r="H451" s="21"/>
      <c r="I451" s="22" t="str">
        <f aca="false">IF(D451="","",G451-H451)</f>
        <v/>
      </c>
      <c r="J451" s="23" t="str">
        <f aca="false">IF(D451="","",Settings!$C$6-E451)</f>
        <v/>
      </c>
      <c r="K451" s="10" t="str">
        <f aca="false">IF(D451="","",IF(J451&lt;=30,"0-30 days",IF(J451&lt;=45,"31-45 days",IF(J451&lt;=60,"46-60 days",IF(J451&lt;=90,"61-90 days",IF(J451&lt;=180,"91-180 days","Over 180 days"))))))</f>
        <v/>
      </c>
      <c r="L451" s="24" t="str">
        <f aca="false">IF(OR(D451="",NOT(OR(B451="Micro",B451="Small"))),"",IF(F451="",E451,F451)+IF(C451="",Settings!$C$10,MIN(C451,Settings!$C$11)))</f>
        <v/>
      </c>
      <c r="M451" s="23" t="str">
        <f aca="false">IF(L451="","",MAX(0,Settings!$C$6-L451))</f>
        <v/>
      </c>
      <c r="N451" s="10" t="str">
        <f aca="false">IF(D451="","",IF(I451&lt;=0,"Paid",IF(NOT(OR(B451="Micro",B451="Small")),"Not covered by s.15",IF(M451&gt;0,"MSME overdue","MSME within due date"))))</f>
        <v/>
      </c>
      <c r="O451" s="22" t="str">
        <f aca="false">IF(N451&lt;&gt;"MSME overdue","",ROUND(I451*((1+Settings!$C$9*Settings!$C$8/12)^(M451/(365/12))-1),0))</f>
        <v/>
      </c>
      <c r="P451" s="10" t="str">
        <f aca="false">IF(OR(L451="",I451&lt;=0),"",IF(L451&lt;=Settings!$C$7,IF(Settings!$C$6&gt;=Settings!$C$7,"Unpaid past due at year end: review","Pay before year end to avoid disallowance"),""))</f>
        <v/>
      </c>
    </row>
    <row r="452" customFormat="false" ht="15" hidden="false" customHeight="false" outlineLevel="0" collapsed="false">
      <c r="A452" s="8"/>
      <c r="B452" s="8"/>
      <c r="C452" s="19"/>
      <c r="D452" s="8"/>
      <c r="E452" s="17"/>
      <c r="F452" s="17"/>
      <c r="G452" s="21"/>
      <c r="H452" s="21"/>
      <c r="I452" s="22" t="str">
        <f aca="false">IF(D452="","",G452-H452)</f>
        <v/>
      </c>
      <c r="J452" s="23" t="str">
        <f aca="false">IF(D452="","",Settings!$C$6-E452)</f>
        <v/>
      </c>
      <c r="K452" s="10" t="str">
        <f aca="false">IF(D452="","",IF(J452&lt;=30,"0-30 days",IF(J452&lt;=45,"31-45 days",IF(J452&lt;=60,"46-60 days",IF(J452&lt;=90,"61-90 days",IF(J452&lt;=180,"91-180 days","Over 180 days"))))))</f>
        <v/>
      </c>
      <c r="L452" s="24" t="str">
        <f aca="false">IF(OR(D452="",NOT(OR(B452="Micro",B452="Small"))),"",IF(F452="",E452,F452)+IF(C452="",Settings!$C$10,MIN(C452,Settings!$C$11)))</f>
        <v/>
      </c>
      <c r="M452" s="23" t="str">
        <f aca="false">IF(L452="","",MAX(0,Settings!$C$6-L452))</f>
        <v/>
      </c>
      <c r="N452" s="10" t="str">
        <f aca="false">IF(D452="","",IF(I452&lt;=0,"Paid",IF(NOT(OR(B452="Micro",B452="Small")),"Not covered by s.15",IF(M452&gt;0,"MSME overdue","MSME within due date"))))</f>
        <v/>
      </c>
      <c r="O452" s="22" t="str">
        <f aca="false">IF(N452&lt;&gt;"MSME overdue","",ROUND(I452*((1+Settings!$C$9*Settings!$C$8/12)^(M452/(365/12))-1),0))</f>
        <v/>
      </c>
      <c r="P452" s="10" t="str">
        <f aca="false">IF(OR(L452="",I452&lt;=0),"",IF(L452&lt;=Settings!$C$7,IF(Settings!$C$6&gt;=Settings!$C$7,"Unpaid past due at year end: review","Pay before year end to avoid disallowance"),""))</f>
        <v/>
      </c>
    </row>
    <row r="453" customFormat="false" ht="15" hidden="false" customHeight="false" outlineLevel="0" collapsed="false">
      <c r="A453" s="8"/>
      <c r="B453" s="8"/>
      <c r="C453" s="19"/>
      <c r="D453" s="8"/>
      <c r="E453" s="17"/>
      <c r="F453" s="17"/>
      <c r="G453" s="21"/>
      <c r="H453" s="21"/>
      <c r="I453" s="22" t="str">
        <f aca="false">IF(D453="","",G453-H453)</f>
        <v/>
      </c>
      <c r="J453" s="23" t="str">
        <f aca="false">IF(D453="","",Settings!$C$6-E453)</f>
        <v/>
      </c>
      <c r="K453" s="10" t="str">
        <f aca="false">IF(D453="","",IF(J453&lt;=30,"0-30 days",IF(J453&lt;=45,"31-45 days",IF(J453&lt;=60,"46-60 days",IF(J453&lt;=90,"61-90 days",IF(J453&lt;=180,"91-180 days","Over 180 days"))))))</f>
        <v/>
      </c>
      <c r="L453" s="24" t="str">
        <f aca="false">IF(OR(D453="",NOT(OR(B453="Micro",B453="Small"))),"",IF(F453="",E453,F453)+IF(C453="",Settings!$C$10,MIN(C453,Settings!$C$11)))</f>
        <v/>
      </c>
      <c r="M453" s="23" t="str">
        <f aca="false">IF(L453="","",MAX(0,Settings!$C$6-L453))</f>
        <v/>
      </c>
      <c r="N453" s="10" t="str">
        <f aca="false">IF(D453="","",IF(I453&lt;=0,"Paid",IF(NOT(OR(B453="Micro",B453="Small")),"Not covered by s.15",IF(M453&gt;0,"MSME overdue","MSME within due date"))))</f>
        <v/>
      </c>
      <c r="O453" s="22" t="str">
        <f aca="false">IF(N453&lt;&gt;"MSME overdue","",ROUND(I453*((1+Settings!$C$9*Settings!$C$8/12)^(M453/(365/12))-1),0))</f>
        <v/>
      </c>
      <c r="P453" s="10" t="str">
        <f aca="false">IF(OR(L453="",I453&lt;=0),"",IF(L453&lt;=Settings!$C$7,IF(Settings!$C$6&gt;=Settings!$C$7,"Unpaid past due at year end: review","Pay before year end to avoid disallowance"),""))</f>
        <v/>
      </c>
    </row>
    <row r="454" customFormat="false" ht="15" hidden="false" customHeight="false" outlineLevel="0" collapsed="false">
      <c r="A454" s="8"/>
      <c r="B454" s="8"/>
      <c r="C454" s="19"/>
      <c r="D454" s="8"/>
      <c r="E454" s="17"/>
      <c r="F454" s="17"/>
      <c r="G454" s="21"/>
      <c r="H454" s="21"/>
      <c r="I454" s="22" t="str">
        <f aca="false">IF(D454="","",G454-H454)</f>
        <v/>
      </c>
      <c r="J454" s="23" t="str">
        <f aca="false">IF(D454="","",Settings!$C$6-E454)</f>
        <v/>
      </c>
      <c r="K454" s="10" t="str">
        <f aca="false">IF(D454="","",IF(J454&lt;=30,"0-30 days",IF(J454&lt;=45,"31-45 days",IF(J454&lt;=60,"46-60 days",IF(J454&lt;=90,"61-90 days",IF(J454&lt;=180,"91-180 days","Over 180 days"))))))</f>
        <v/>
      </c>
      <c r="L454" s="24" t="str">
        <f aca="false">IF(OR(D454="",NOT(OR(B454="Micro",B454="Small"))),"",IF(F454="",E454,F454)+IF(C454="",Settings!$C$10,MIN(C454,Settings!$C$11)))</f>
        <v/>
      </c>
      <c r="M454" s="23" t="str">
        <f aca="false">IF(L454="","",MAX(0,Settings!$C$6-L454))</f>
        <v/>
      </c>
      <c r="N454" s="10" t="str">
        <f aca="false">IF(D454="","",IF(I454&lt;=0,"Paid",IF(NOT(OR(B454="Micro",B454="Small")),"Not covered by s.15",IF(M454&gt;0,"MSME overdue","MSME within due date"))))</f>
        <v/>
      </c>
      <c r="O454" s="22" t="str">
        <f aca="false">IF(N454&lt;&gt;"MSME overdue","",ROUND(I454*((1+Settings!$C$9*Settings!$C$8/12)^(M454/(365/12))-1),0))</f>
        <v/>
      </c>
      <c r="P454" s="10" t="str">
        <f aca="false">IF(OR(L454="",I454&lt;=0),"",IF(L454&lt;=Settings!$C$7,IF(Settings!$C$6&gt;=Settings!$C$7,"Unpaid past due at year end: review","Pay before year end to avoid disallowance"),""))</f>
        <v/>
      </c>
    </row>
    <row r="455" customFormat="false" ht="15" hidden="false" customHeight="false" outlineLevel="0" collapsed="false">
      <c r="A455" s="8"/>
      <c r="B455" s="8"/>
      <c r="C455" s="19"/>
      <c r="D455" s="8"/>
      <c r="E455" s="17"/>
      <c r="F455" s="17"/>
      <c r="G455" s="21"/>
      <c r="H455" s="21"/>
      <c r="I455" s="22" t="str">
        <f aca="false">IF(D455="","",G455-H455)</f>
        <v/>
      </c>
      <c r="J455" s="23" t="str">
        <f aca="false">IF(D455="","",Settings!$C$6-E455)</f>
        <v/>
      </c>
      <c r="K455" s="10" t="str">
        <f aca="false">IF(D455="","",IF(J455&lt;=30,"0-30 days",IF(J455&lt;=45,"31-45 days",IF(J455&lt;=60,"46-60 days",IF(J455&lt;=90,"61-90 days",IF(J455&lt;=180,"91-180 days","Over 180 days"))))))</f>
        <v/>
      </c>
      <c r="L455" s="24" t="str">
        <f aca="false">IF(OR(D455="",NOT(OR(B455="Micro",B455="Small"))),"",IF(F455="",E455,F455)+IF(C455="",Settings!$C$10,MIN(C455,Settings!$C$11)))</f>
        <v/>
      </c>
      <c r="M455" s="23" t="str">
        <f aca="false">IF(L455="","",MAX(0,Settings!$C$6-L455))</f>
        <v/>
      </c>
      <c r="N455" s="10" t="str">
        <f aca="false">IF(D455="","",IF(I455&lt;=0,"Paid",IF(NOT(OR(B455="Micro",B455="Small")),"Not covered by s.15",IF(M455&gt;0,"MSME overdue","MSME within due date"))))</f>
        <v/>
      </c>
      <c r="O455" s="22" t="str">
        <f aca="false">IF(N455&lt;&gt;"MSME overdue","",ROUND(I455*((1+Settings!$C$9*Settings!$C$8/12)^(M455/(365/12))-1),0))</f>
        <v/>
      </c>
      <c r="P455" s="10" t="str">
        <f aca="false">IF(OR(L455="",I455&lt;=0),"",IF(L455&lt;=Settings!$C$7,IF(Settings!$C$6&gt;=Settings!$C$7,"Unpaid past due at year end: review","Pay before year end to avoid disallowance"),""))</f>
        <v/>
      </c>
    </row>
    <row r="456" customFormat="false" ht="15" hidden="false" customHeight="false" outlineLevel="0" collapsed="false">
      <c r="A456" s="8"/>
      <c r="B456" s="8"/>
      <c r="C456" s="19"/>
      <c r="D456" s="8"/>
      <c r="E456" s="17"/>
      <c r="F456" s="17"/>
      <c r="G456" s="21"/>
      <c r="H456" s="21"/>
      <c r="I456" s="22" t="str">
        <f aca="false">IF(D456="","",G456-H456)</f>
        <v/>
      </c>
      <c r="J456" s="23" t="str">
        <f aca="false">IF(D456="","",Settings!$C$6-E456)</f>
        <v/>
      </c>
      <c r="K456" s="10" t="str">
        <f aca="false">IF(D456="","",IF(J456&lt;=30,"0-30 days",IF(J456&lt;=45,"31-45 days",IF(J456&lt;=60,"46-60 days",IF(J456&lt;=90,"61-90 days",IF(J456&lt;=180,"91-180 days","Over 180 days"))))))</f>
        <v/>
      </c>
      <c r="L456" s="24" t="str">
        <f aca="false">IF(OR(D456="",NOT(OR(B456="Micro",B456="Small"))),"",IF(F456="",E456,F456)+IF(C456="",Settings!$C$10,MIN(C456,Settings!$C$11)))</f>
        <v/>
      </c>
      <c r="M456" s="23" t="str">
        <f aca="false">IF(L456="","",MAX(0,Settings!$C$6-L456))</f>
        <v/>
      </c>
      <c r="N456" s="10" t="str">
        <f aca="false">IF(D456="","",IF(I456&lt;=0,"Paid",IF(NOT(OR(B456="Micro",B456="Small")),"Not covered by s.15",IF(M456&gt;0,"MSME overdue","MSME within due date"))))</f>
        <v/>
      </c>
      <c r="O456" s="22" t="str">
        <f aca="false">IF(N456&lt;&gt;"MSME overdue","",ROUND(I456*((1+Settings!$C$9*Settings!$C$8/12)^(M456/(365/12))-1),0))</f>
        <v/>
      </c>
      <c r="P456" s="10" t="str">
        <f aca="false">IF(OR(L456="",I456&lt;=0),"",IF(L456&lt;=Settings!$C$7,IF(Settings!$C$6&gt;=Settings!$C$7,"Unpaid past due at year end: review","Pay before year end to avoid disallowance"),""))</f>
        <v/>
      </c>
    </row>
    <row r="457" customFormat="false" ht="15" hidden="false" customHeight="false" outlineLevel="0" collapsed="false">
      <c r="A457" s="8"/>
      <c r="B457" s="8"/>
      <c r="C457" s="19"/>
      <c r="D457" s="8"/>
      <c r="E457" s="17"/>
      <c r="F457" s="17"/>
      <c r="G457" s="21"/>
      <c r="H457" s="21"/>
      <c r="I457" s="22" t="str">
        <f aca="false">IF(D457="","",G457-H457)</f>
        <v/>
      </c>
      <c r="J457" s="23" t="str">
        <f aca="false">IF(D457="","",Settings!$C$6-E457)</f>
        <v/>
      </c>
      <c r="K457" s="10" t="str">
        <f aca="false">IF(D457="","",IF(J457&lt;=30,"0-30 days",IF(J457&lt;=45,"31-45 days",IF(J457&lt;=60,"46-60 days",IF(J457&lt;=90,"61-90 days",IF(J457&lt;=180,"91-180 days","Over 180 days"))))))</f>
        <v/>
      </c>
      <c r="L457" s="24" t="str">
        <f aca="false">IF(OR(D457="",NOT(OR(B457="Micro",B457="Small"))),"",IF(F457="",E457,F457)+IF(C457="",Settings!$C$10,MIN(C457,Settings!$C$11)))</f>
        <v/>
      </c>
      <c r="M457" s="23" t="str">
        <f aca="false">IF(L457="","",MAX(0,Settings!$C$6-L457))</f>
        <v/>
      </c>
      <c r="N457" s="10" t="str">
        <f aca="false">IF(D457="","",IF(I457&lt;=0,"Paid",IF(NOT(OR(B457="Micro",B457="Small")),"Not covered by s.15",IF(M457&gt;0,"MSME overdue","MSME within due date"))))</f>
        <v/>
      </c>
      <c r="O457" s="22" t="str">
        <f aca="false">IF(N457&lt;&gt;"MSME overdue","",ROUND(I457*((1+Settings!$C$9*Settings!$C$8/12)^(M457/(365/12))-1),0))</f>
        <v/>
      </c>
      <c r="P457" s="10" t="str">
        <f aca="false">IF(OR(L457="",I457&lt;=0),"",IF(L457&lt;=Settings!$C$7,IF(Settings!$C$6&gt;=Settings!$C$7,"Unpaid past due at year end: review","Pay before year end to avoid disallowance"),""))</f>
        <v/>
      </c>
    </row>
    <row r="458" customFormat="false" ht="15" hidden="false" customHeight="false" outlineLevel="0" collapsed="false">
      <c r="A458" s="8"/>
      <c r="B458" s="8"/>
      <c r="C458" s="19"/>
      <c r="D458" s="8"/>
      <c r="E458" s="17"/>
      <c r="F458" s="17"/>
      <c r="G458" s="21"/>
      <c r="H458" s="21"/>
      <c r="I458" s="22" t="str">
        <f aca="false">IF(D458="","",G458-H458)</f>
        <v/>
      </c>
      <c r="J458" s="23" t="str">
        <f aca="false">IF(D458="","",Settings!$C$6-E458)</f>
        <v/>
      </c>
      <c r="K458" s="10" t="str">
        <f aca="false">IF(D458="","",IF(J458&lt;=30,"0-30 days",IF(J458&lt;=45,"31-45 days",IF(J458&lt;=60,"46-60 days",IF(J458&lt;=90,"61-90 days",IF(J458&lt;=180,"91-180 days","Over 180 days"))))))</f>
        <v/>
      </c>
      <c r="L458" s="24" t="str">
        <f aca="false">IF(OR(D458="",NOT(OR(B458="Micro",B458="Small"))),"",IF(F458="",E458,F458)+IF(C458="",Settings!$C$10,MIN(C458,Settings!$C$11)))</f>
        <v/>
      </c>
      <c r="M458" s="23" t="str">
        <f aca="false">IF(L458="","",MAX(0,Settings!$C$6-L458))</f>
        <v/>
      </c>
      <c r="N458" s="10" t="str">
        <f aca="false">IF(D458="","",IF(I458&lt;=0,"Paid",IF(NOT(OR(B458="Micro",B458="Small")),"Not covered by s.15",IF(M458&gt;0,"MSME overdue","MSME within due date"))))</f>
        <v/>
      </c>
      <c r="O458" s="22" t="str">
        <f aca="false">IF(N458&lt;&gt;"MSME overdue","",ROUND(I458*((1+Settings!$C$9*Settings!$C$8/12)^(M458/(365/12))-1),0))</f>
        <v/>
      </c>
      <c r="P458" s="10" t="str">
        <f aca="false">IF(OR(L458="",I458&lt;=0),"",IF(L458&lt;=Settings!$C$7,IF(Settings!$C$6&gt;=Settings!$C$7,"Unpaid past due at year end: review","Pay before year end to avoid disallowance"),""))</f>
        <v/>
      </c>
    </row>
    <row r="459" customFormat="false" ht="15" hidden="false" customHeight="false" outlineLevel="0" collapsed="false">
      <c r="A459" s="8"/>
      <c r="B459" s="8"/>
      <c r="C459" s="19"/>
      <c r="D459" s="8"/>
      <c r="E459" s="17"/>
      <c r="F459" s="17"/>
      <c r="G459" s="21"/>
      <c r="H459" s="21"/>
      <c r="I459" s="22" t="str">
        <f aca="false">IF(D459="","",G459-H459)</f>
        <v/>
      </c>
      <c r="J459" s="23" t="str">
        <f aca="false">IF(D459="","",Settings!$C$6-E459)</f>
        <v/>
      </c>
      <c r="K459" s="10" t="str">
        <f aca="false">IF(D459="","",IF(J459&lt;=30,"0-30 days",IF(J459&lt;=45,"31-45 days",IF(J459&lt;=60,"46-60 days",IF(J459&lt;=90,"61-90 days",IF(J459&lt;=180,"91-180 days","Over 180 days"))))))</f>
        <v/>
      </c>
      <c r="L459" s="24" t="str">
        <f aca="false">IF(OR(D459="",NOT(OR(B459="Micro",B459="Small"))),"",IF(F459="",E459,F459)+IF(C459="",Settings!$C$10,MIN(C459,Settings!$C$11)))</f>
        <v/>
      </c>
      <c r="M459" s="23" t="str">
        <f aca="false">IF(L459="","",MAX(0,Settings!$C$6-L459))</f>
        <v/>
      </c>
      <c r="N459" s="10" t="str">
        <f aca="false">IF(D459="","",IF(I459&lt;=0,"Paid",IF(NOT(OR(B459="Micro",B459="Small")),"Not covered by s.15",IF(M459&gt;0,"MSME overdue","MSME within due date"))))</f>
        <v/>
      </c>
      <c r="O459" s="22" t="str">
        <f aca="false">IF(N459&lt;&gt;"MSME overdue","",ROUND(I459*((1+Settings!$C$9*Settings!$C$8/12)^(M459/(365/12))-1),0))</f>
        <v/>
      </c>
      <c r="P459" s="10" t="str">
        <f aca="false">IF(OR(L459="",I459&lt;=0),"",IF(L459&lt;=Settings!$C$7,IF(Settings!$C$6&gt;=Settings!$C$7,"Unpaid past due at year end: review","Pay before year end to avoid disallowance"),""))</f>
        <v/>
      </c>
    </row>
    <row r="460" customFormat="false" ht="15" hidden="false" customHeight="false" outlineLevel="0" collapsed="false">
      <c r="A460" s="8"/>
      <c r="B460" s="8"/>
      <c r="C460" s="19"/>
      <c r="D460" s="8"/>
      <c r="E460" s="17"/>
      <c r="F460" s="17"/>
      <c r="G460" s="21"/>
      <c r="H460" s="21"/>
      <c r="I460" s="22" t="str">
        <f aca="false">IF(D460="","",G460-H460)</f>
        <v/>
      </c>
      <c r="J460" s="23" t="str">
        <f aca="false">IF(D460="","",Settings!$C$6-E460)</f>
        <v/>
      </c>
      <c r="K460" s="10" t="str">
        <f aca="false">IF(D460="","",IF(J460&lt;=30,"0-30 days",IF(J460&lt;=45,"31-45 days",IF(J460&lt;=60,"46-60 days",IF(J460&lt;=90,"61-90 days",IF(J460&lt;=180,"91-180 days","Over 180 days"))))))</f>
        <v/>
      </c>
      <c r="L460" s="24" t="str">
        <f aca="false">IF(OR(D460="",NOT(OR(B460="Micro",B460="Small"))),"",IF(F460="",E460,F460)+IF(C460="",Settings!$C$10,MIN(C460,Settings!$C$11)))</f>
        <v/>
      </c>
      <c r="M460" s="23" t="str">
        <f aca="false">IF(L460="","",MAX(0,Settings!$C$6-L460))</f>
        <v/>
      </c>
      <c r="N460" s="10" t="str">
        <f aca="false">IF(D460="","",IF(I460&lt;=0,"Paid",IF(NOT(OR(B460="Micro",B460="Small")),"Not covered by s.15",IF(M460&gt;0,"MSME overdue","MSME within due date"))))</f>
        <v/>
      </c>
      <c r="O460" s="22" t="str">
        <f aca="false">IF(N460&lt;&gt;"MSME overdue","",ROUND(I460*((1+Settings!$C$9*Settings!$C$8/12)^(M460/(365/12))-1),0))</f>
        <v/>
      </c>
      <c r="P460" s="10" t="str">
        <f aca="false">IF(OR(L460="",I460&lt;=0),"",IF(L460&lt;=Settings!$C$7,IF(Settings!$C$6&gt;=Settings!$C$7,"Unpaid past due at year end: review","Pay before year end to avoid disallowance"),""))</f>
        <v/>
      </c>
    </row>
    <row r="461" customFormat="false" ht="15" hidden="false" customHeight="false" outlineLevel="0" collapsed="false">
      <c r="A461" s="8"/>
      <c r="B461" s="8"/>
      <c r="C461" s="19"/>
      <c r="D461" s="8"/>
      <c r="E461" s="17"/>
      <c r="F461" s="17"/>
      <c r="G461" s="21"/>
      <c r="H461" s="21"/>
      <c r="I461" s="22" t="str">
        <f aca="false">IF(D461="","",G461-H461)</f>
        <v/>
      </c>
      <c r="J461" s="23" t="str">
        <f aca="false">IF(D461="","",Settings!$C$6-E461)</f>
        <v/>
      </c>
      <c r="K461" s="10" t="str">
        <f aca="false">IF(D461="","",IF(J461&lt;=30,"0-30 days",IF(J461&lt;=45,"31-45 days",IF(J461&lt;=60,"46-60 days",IF(J461&lt;=90,"61-90 days",IF(J461&lt;=180,"91-180 days","Over 180 days"))))))</f>
        <v/>
      </c>
      <c r="L461" s="24" t="str">
        <f aca="false">IF(OR(D461="",NOT(OR(B461="Micro",B461="Small"))),"",IF(F461="",E461,F461)+IF(C461="",Settings!$C$10,MIN(C461,Settings!$C$11)))</f>
        <v/>
      </c>
      <c r="M461" s="23" t="str">
        <f aca="false">IF(L461="","",MAX(0,Settings!$C$6-L461))</f>
        <v/>
      </c>
      <c r="N461" s="10" t="str">
        <f aca="false">IF(D461="","",IF(I461&lt;=0,"Paid",IF(NOT(OR(B461="Micro",B461="Small")),"Not covered by s.15",IF(M461&gt;0,"MSME overdue","MSME within due date"))))</f>
        <v/>
      </c>
      <c r="O461" s="22" t="str">
        <f aca="false">IF(N461&lt;&gt;"MSME overdue","",ROUND(I461*((1+Settings!$C$9*Settings!$C$8/12)^(M461/(365/12))-1),0))</f>
        <v/>
      </c>
      <c r="P461" s="10" t="str">
        <f aca="false">IF(OR(L461="",I461&lt;=0),"",IF(L461&lt;=Settings!$C$7,IF(Settings!$C$6&gt;=Settings!$C$7,"Unpaid past due at year end: review","Pay before year end to avoid disallowance"),""))</f>
        <v/>
      </c>
    </row>
    <row r="462" customFormat="false" ht="15" hidden="false" customHeight="false" outlineLevel="0" collapsed="false">
      <c r="A462" s="8"/>
      <c r="B462" s="8"/>
      <c r="C462" s="19"/>
      <c r="D462" s="8"/>
      <c r="E462" s="17"/>
      <c r="F462" s="17"/>
      <c r="G462" s="21"/>
      <c r="H462" s="21"/>
      <c r="I462" s="22" t="str">
        <f aca="false">IF(D462="","",G462-H462)</f>
        <v/>
      </c>
      <c r="J462" s="23" t="str">
        <f aca="false">IF(D462="","",Settings!$C$6-E462)</f>
        <v/>
      </c>
      <c r="K462" s="10" t="str">
        <f aca="false">IF(D462="","",IF(J462&lt;=30,"0-30 days",IF(J462&lt;=45,"31-45 days",IF(J462&lt;=60,"46-60 days",IF(J462&lt;=90,"61-90 days",IF(J462&lt;=180,"91-180 days","Over 180 days"))))))</f>
        <v/>
      </c>
      <c r="L462" s="24" t="str">
        <f aca="false">IF(OR(D462="",NOT(OR(B462="Micro",B462="Small"))),"",IF(F462="",E462,F462)+IF(C462="",Settings!$C$10,MIN(C462,Settings!$C$11)))</f>
        <v/>
      </c>
      <c r="M462" s="23" t="str">
        <f aca="false">IF(L462="","",MAX(0,Settings!$C$6-L462))</f>
        <v/>
      </c>
      <c r="N462" s="10" t="str">
        <f aca="false">IF(D462="","",IF(I462&lt;=0,"Paid",IF(NOT(OR(B462="Micro",B462="Small")),"Not covered by s.15",IF(M462&gt;0,"MSME overdue","MSME within due date"))))</f>
        <v/>
      </c>
      <c r="O462" s="22" t="str">
        <f aca="false">IF(N462&lt;&gt;"MSME overdue","",ROUND(I462*((1+Settings!$C$9*Settings!$C$8/12)^(M462/(365/12))-1),0))</f>
        <v/>
      </c>
      <c r="P462" s="10" t="str">
        <f aca="false">IF(OR(L462="",I462&lt;=0),"",IF(L462&lt;=Settings!$C$7,IF(Settings!$C$6&gt;=Settings!$C$7,"Unpaid past due at year end: review","Pay before year end to avoid disallowance"),""))</f>
        <v/>
      </c>
    </row>
    <row r="463" customFormat="false" ht="15" hidden="false" customHeight="false" outlineLevel="0" collapsed="false">
      <c r="A463" s="8"/>
      <c r="B463" s="8"/>
      <c r="C463" s="19"/>
      <c r="D463" s="8"/>
      <c r="E463" s="17"/>
      <c r="F463" s="17"/>
      <c r="G463" s="21"/>
      <c r="H463" s="21"/>
      <c r="I463" s="22" t="str">
        <f aca="false">IF(D463="","",G463-H463)</f>
        <v/>
      </c>
      <c r="J463" s="23" t="str">
        <f aca="false">IF(D463="","",Settings!$C$6-E463)</f>
        <v/>
      </c>
      <c r="K463" s="10" t="str">
        <f aca="false">IF(D463="","",IF(J463&lt;=30,"0-30 days",IF(J463&lt;=45,"31-45 days",IF(J463&lt;=60,"46-60 days",IF(J463&lt;=90,"61-90 days",IF(J463&lt;=180,"91-180 days","Over 180 days"))))))</f>
        <v/>
      </c>
      <c r="L463" s="24" t="str">
        <f aca="false">IF(OR(D463="",NOT(OR(B463="Micro",B463="Small"))),"",IF(F463="",E463,F463)+IF(C463="",Settings!$C$10,MIN(C463,Settings!$C$11)))</f>
        <v/>
      </c>
      <c r="M463" s="23" t="str">
        <f aca="false">IF(L463="","",MAX(0,Settings!$C$6-L463))</f>
        <v/>
      </c>
      <c r="N463" s="10" t="str">
        <f aca="false">IF(D463="","",IF(I463&lt;=0,"Paid",IF(NOT(OR(B463="Micro",B463="Small")),"Not covered by s.15",IF(M463&gt;0,"MSME overdue","MSME within due date"))))</f>
        <v/>
      </c>
      <c r="O463" s="22" t="str">
        <f aca="false">IF(N463&lt;&gt;"MSME overdue","",ROUND(I463*((1+Settings!$C$9*Settings!$C$8/12)^(M463/(365/12))-1),0))</f>
        <v/>
      </c>
      <c r="P463" s="10" t="str">
        <f aca="false">IF(OR(L463="",I463&lt;=0),"",IF(L463&lt;=Settings!$C$7,IF(Settings!$C$6&gt;=Settings!$C$7,"Unpaid past due at year end: review","Pay before year end to avoid disallowance"),""))</f>
        <v/>
      </c>
    </row>
    <row r="464" customFormat="false" ht="15" hidden="false" customHeight="false" outlineLevel="0" collapsed="false">
      <c r="A464" s="8"/>
      <c r="B464" s="8"/>
      <c r="C464" s="19"/>
      <c r="D464" s="8"/>
      <c r="E464" s="17"/>
      <c r="F464" s="17"/>
      <c r="G464" s="21"/>
      <c r="H464" s="21"/>
      <c r="I464" s="22" t="str">
        <f aca="false">IF(D464="","",G464-H464)</f>
        <v/>
      </c>
      <c r="J464" s="23" t="str">
        <f aca="false">IF(D464="","",Settings!$C$6-E464)</f>
        <v/>
      </c>
      <c r="K464" s="10" t="str">
        <f aca="false">IF(D464="","",IF(J464&lt;=30,"0-30 days",IF(J464&lt;=45,"31-45 days",IF(J464&lt;=60,"46-60 days",IF(J464&lt;=90,"61-90 days",IF(J464&lt;=180,"91-180 days","Over 180 days"))))))</f>
        <v/>
      </c>
      <c r="L464" s="24" t="str">
        <f aca="false">IF(OR(D464="",NOT(OR(B464="Micro",B464="Small"))),"",IF(F464="",E464,F464)+IF(C464="",Settings!$C$10,MIN(C464,Settings!$C$11)))</f>
        <v/>
      </c>
      <c r="M464" s="23" t="str">
        <f aca="false">IF(L464="","",MAX(0,Settings!$C$6-L464))</f>
        <v/>
      </c>
      <c r="N464" s="10" t="str">
        <f aca="false">IF(D464="","",IF(I464&lt;=0,"Paid",IF(NOT(OR(B464="Micro",B464="Small")),"Not covered by s.15",IF(M464&gt;0,"MSME overdue","MSME within due date"))))</f>
        <v/>
      </c>
      <c r="O464" s="22" t="str">
        <f aca="false">IF(N464&lt;&gt;"MSME overdue","",ROUND(I464*((1+Settings!$C$9*Settings!$C$8/12)^(M464/(365/12))-1),0))</f>
        <v/>
      </c>
      <c r="P464" s="10" t="str">
        <f aca="false">IF(OR(L464="",I464&lt;=0),"",IF(L464&lt;=Settings!$C$7,IF(Settings!$C$6&gt;=Settings!$C$7,"Unpaid past due at year end: review","Pay before year end to avoid disallowance"),""))</f>
        <v/>
      </c>
    </row>
    <row r="465" customFormat="false" ht="15" hidden="false" customHeight="false" outlineLevel="0" collapsed="false">
      <c r="A465" s="8"/>
      <c r="B465" s="8"/>
      <c r="C465" s="19"/>
      <c r="D465" s="8"/>
      <c r="E465" s="17"/>
      <c r="F465" s="17"/>
      <c r="G465" s="21"/>
      <c r="H465" s="21"/>
      <c r="I465" s="22" t="str">
        <f aca="false">IF(D465="","",G465-H465)</f>
        <v/>
      </c>
      <c r="J465" s="23" t="str">
        <f aca="false">IF(D465="","",Settings!$C$6-E465)</f>
        <v/>
      </c>
      <c r="K465" s="10" t="str">
        <f aca="false">IF(D465="","",IF(J465&lt;=30,"0-30 days",IF(J465&lt;=45,"31-45 days",IF(J465&lt;=60,"46-60 days",IF(J465&lt;=90,"61-90 days",IF(J465&lt;=180,"91-180 days","Over 180 days"))))))</f>
        <v/>
      </c>
      <c r="L465" s="24" t="str">
        <f aca="false">IF(OR(D465="",NOT(OR(B465="Micro",B465="Small"))),"",IF(F465="",E465,F465)+IF(C465="",Settings!$C$10,MIN(C465,Settings!$C$11)))</f>
        <v/>
      </c>
      <c r="M465" s="23" t="str">
        <f aca="false">IF(L465="","",MAX(0,Settings!$C$6-L465))</f>
        <v/>
      </c>
      <c r="N465" s="10" t="str">
        <f aca="false">IF(D465="","",IF(I465&lt;=0,"Paid",IF(NOT(OR(B465="Micro",B465="Small")),"Not covered by s.15",IF(M465&gt;0,"MSME overdue","MSME within due date"))))</f>
        <v/>
      </c>
      <c r="O465" s="22" t="str">
        <f aca="false">IF(N465&lt;&gt;"MSME overdue","",ROUND(I465*((1+Settings!$C$9*Settings!$C$8/12)^(M465/(365/12))-1),0))</f>
        <v/>
      </c>
      <c r="P465" s="10" t="str">
        <f aca="false">IF(OR(L465="",I465&lt;=0),"",IF(L465&lt;=Settings!$C$7,IF(Settings!$C$6&gt;=Settings!$C$7,"Unpaid past due at year end: review","Pay before year end to avoid disallowance"),""))</f>
        <v/>
      </c>
    </row>
    <row r="466" customFormat="false" ht="15" hidden="false" customHeight="false" outlineLevel="0" collapsed="false">
      <c r="A466" s="8"/>
      <c r="B466" s="8"/>
      <c r="C466" s="19"/>
      <c r="D466" s="8"/>
      <c r="E466" s="17"/>
      <c r="F466" s="17"/>
      <c r="G466" s="21"/>
      <c r="H466" s="21"/>
      <c r="I466" s="22" t="str">
        <f aca="false">IF(D466="","",G466-H466)</f>
        <v/>
      </c>
      <c r="J466" s="23" t="str">
        <f aca="false">IF(D466="","",Settings!$C$6-E466)</f>
        <v/>
      </c>
      <c r="K466" s="10" t="str">
        <f aca="false">IF(D466="","",IF(J466&lt;=30,"0-30 days",IF(J466&lt;=45,"31-45 days",IF(J466&lt;=60,"46-60 days",IF(J466&lt;=90,"61-90 days",IF(J466&lt;=180,"91-180 days","Over 180 days"))))))</f>
        <v/>
      </c>
      <c r="L466" s="24" t="str">
        <f aca="false">IF(OR(D466="",NOT(OR(B466="Micro",B466="Small"))),"",IF(F466="",E466,F466)+IF(C466="",Settings!$C$10,MIN(C466,Settings!$C$11)))</f>
        <v/>
      </c>
      <c r="M466" s="23" t="str">
        <f aca="false">IF(L466="","",MAX(0,Settings!$C$6-L466))</f>
        <v/>
      </c>
      <c r="N466" s="10" t="str">
        <f aca="false">IF(D466="","",IF(I466&lt;=0,"Paid",IF(NOT(OR(B466="Micro",B466="Small")),"Not covered by s.15",IF(M466&gt;0,"MSME overdue","MSME within due date"))))</f>
        <v/>
      </c>
      <c r="O466" s="22" t="str">
        <f aca="false">IF(N466&lt;&gt;"MSME overdue","",ROUND(I466*((1+Settings!$C$9*Settings!$C$8/12)^(M466/(365/12))-1),0))</f>
        <v/>
      </c>
      <c r="P466" s="10" t="str">
        <f aca="false">IF(OR(L466="",I466&lt;=0),"",IF(L466&lt;=Settings!$C$7,IF(Settings!$C$6&gt;=Settings!$C$7,"Unpaid past due at year end: review","Pay before year end to avoid disallowance"),""))</f>
        <v/>
      </c>
    </row>
    <row r="467" customFormat="false" ht="15" hidden="false" customHeight="false" outlineLevel="0" collapsed="false">
      <c r="A467" s="8"/>
      <c r="B467" s="8"/>
      <c r="C467" s="19"/>
      <c r="D467" s="8"/>
      <c r="E467" s="17"/>
      <c r="F467" s="17"/>
      <c r="G467" s="21"/>
      <c r="H467" s="21"/>
      <c r="I467" s="22" t="str">
        <f aca="false">IF(D467="","",G467-H467)</f>
        <v/>
      </c>
      <c r="J467" s="23" t="str">
        <f aca="false">IF(D467="","",Settings!$C$6-E467)</f>
        <v/>
      </c>
      <c r="K467" s="10" t="str">
        <f aca="false">IF(D467="","",IF(J467&lt;=30,"0-30 days",IF(J467&lt;=45,"31-45 days",IF(J467&lt;=60,"46-60 days",IF(J467&lt;=90,"61-90 days",IF(J467&lt;=180,"91-180 days","Over 180 days"))))))</f>
        <v/>
      </c>
      <c r="L467" s="24" t="str">
        <f aca="false">IF(OR(D467="",NOT(OR(B467="Micro",B467="Small"))),"",IF(F467="",E467,F467)+IF(C467="",Settings!$C$10,MIN(C467,Settings!$C$11)))</f>
        <v/>
      </c>
      <c r="M467" s="23" t="str">
        <f aca="false">IF(L467="","",MAX(0,Settings!$C$6-L467))</f>
        <v/>
      </c>
      <c r="N467" s="10" t="str">
        <f aca="false">IF(D467="","",IF(I467&lt;=0,"Paid",IF(NOT(OR(B467="Micro",B467="Small")),"Not covered by s.15",IF(M467&gt;0,"MSME overdue","MSME within due date"))))</f>
        <v/>
      </c>
      <c r="O467" s="22" t="str">
        <f aca="false">IF(N467&lt;&gt;"MSME overdue","",ROUND(I467*((1+Settings!$C$9*Settings!$C$8/12)^(M467/(365/12))-1),0))</f>
        <v/>
      </c>
      <c r="P467" s="10" t="str">
        <f aca="false">IF(OR(L467="",I467&lt;=0),"",IF(L467&lt;=Settings!$C$7,IF(Settings!$C$6&gt;=Settings!$C$7,"Unpaid past due at year end: review","Pay before year end to avoid disallowance"),""))</f>
        <v/>
      </c>
    </row>
    <row r="468" customFormat="false" ht="15" hidden="false" customHeight="false" outlineLevel="0" collapsed="false">
      <c r="A468" s="8"/>
      <c r="B468" s="8"/>
      <c r="C468" s="19"/>
      <c r="D468" s="8"/>
      <c r="E468" s="17"/>
      <c r="F468" s="17"/>
      <c r="G468" s="21"/>
      <c r="H468" s="21"/>
      <c r="I468" s="22" t="str">
        <f aca="false">IF(D468="","",G468-H468)</f>
        <v/>
      </c>
      <c r="J468" s="23" t="str">
        <f aca="false">IF(D468="","",Settings!$C$6-E468)</f>
        <v/>
      </c>
      <c r="K468" s="10" t="str">
        <f aca="false">IF(D468="","",IF(J468&lt;=30,"0-30 days",IF(J468&lt;=45,"31-45 days",IF(J468&lt;=60,"46-60 days",IF(J468&lt;=90,"61-90 days",IF(J468&lt;=180,"91-180 days","Over 180 days"))))))</f>
        <v/>
      </c>
      <c r="L468" s="24" t="str">
        <f aca="false">IF(OR(D468="",NOT(OR(B468="Micro",B468="Small"))),"",IF(F468="",E468,F468)+IF(C468="",Settings!$C$10,MIN(C468,Settings!$C$11)))</f>
        <v/>
      </c>
      <c r="M468" s="23" t="str">
        <f aca="false">IF(L468="","",MAX(0,Settings!$C$6-L468))</f>
        <v/>
      </c>
      <c r="N468" s="10" t="str">
        <f aca="false">IF(D468="","",IF(I468&lt;=0,"Paid",IF(NOT(OR(B468="Micro",B468="Small")),"Not covered by s.15",IF(M468&gt;0,"MSME overdue","MSME within due date"))))</f>
        <v/>
      </c>
      <c r="O468" s="22" t="str">
        <f aca="false">IF(N468&lt;&gt;"MSME overdue","",ROUND(I468*((1+Settings!$C$9*Settings!$C$8/12)^(M468/(365/12))-1),0))</f>
        <v/>
      </c>
      <c r="P468" s="10" t="str">
        <f aca="false">IF(OR(L468="",I468&lt;=0),"",IF(L468&lt;=Settings!$C$7,IF(Settings!$C$6&gt;=Settings!$C$7,"Unpaid past due at year end: review","Pay before year end to avoid disallowance"),""))</f>
        <v/>
      </c>
    </row>
    <row r="469" customFormat="false" ht="15" hidden="false" customHeight="false" outlineLevel="0" collapsed="false">
      <c r="A469" s="8"/>
      <c r="B469" s="8"/>
      <c r="C469" s="19"/>
      <c r="D469" s="8"/>
      <c r="E469" s="17"/>
      <c r="F469" s="17"/>
      <c r="G469" s="21"/>
      <c r="H469" s="21"/>
      <c r="I469" s="22" t="str">
        <f aca="false">IF(D469="","",G469-H469)</f>
        <v/>
      </c>
      <c r="J469" s="23" t="str">
        <f aca="false">IF(D469="","",Settings!$C$6-E469)</f>
        <v/>
      </c>
      <c r="K469" s="10" t="str">
        <f aca="false">IF(D469="","",IF(J469&lt;=30,"0-30 days",IF(J469&lt;=45,"31-45 days",IF(J469&lt;=60,"46-60 days",IF(J469&lt;=90,"61-90 days",IF(J469&lt;=180,"91-180 days","Over 180 days"))))))</f>
        <v/>
      </c>
      <c r="L469" s="24" t="str">
        <f aca="false">IF(OR(D469="",NOT(OR(B469="Micro",B469="Small"))),"",IF(F469="",E469,F469)+IF(C469="",Settings!$C$10,MIN(C469,Settings!$C$11)))</f>
        <v/>
      </c>
      <c r="M469" s="23" t="str">
        <f aca="false">IF(L469="","",MAX(0,Settings!$C$6-L469))</f>
        <v/>
      </c>
      <c r="N469" s="10" t="str">
        <f aca="false">IF(D469="","",IF(I469&lt;=0,"Paid",IF(NOT(OR(B469="Micro",B469="Small")),"Not covered by s.15",IF(M469&gt;0,"MSME overdue","MSME within due date"))))</f>
        <v/>
      </c>
      <c r="O469" s="22" t="str">
        <f aca="false">IF(N469&lt;&gt;"MSME overdue","",ROUND(I469*((1+Settings!$C$9*Settings!$C$8/12)^(M469/(365/12))-1),0))</f>
        <v/>
      </c>
      <c r="P469" s="10" t="str">
        <f aca="false">IF(OR(L469="",I469&lt;=0),"",IF(L469&lt;=Settings!$C$7,IF(Settings!$C$6&gt;=Settings!$C$7,"Unpaid past due at year end: review","Pay before year end to avoid disallowance"),""))</f>
        <v/>
      </c>
    </row>
    <row r="470" customFormat="false" ht="15" hidden="false" customHeight="false" outlineLevel="0" collapsed="false">
      <c r="A470" s="8"/>
      <c r="B470" s="8"/>
      <c r="C470" s="19"/>
      <c r="D470" s="8"/>
      <c r="E470" s="17"/>
      <c r="F470" s="17"/>
      <c r="G470" s="21"/>
      <c r="H470" s="21"/>
      <c r="I470" s="22" t="str">
        <f aca="false">IF(D470="","",G470-H470)</f>
        <v/>
      </c>
      <c r="J470" s="23" t="str">
        <f aca="false">IF(D470="","",Settings!$C$6-E470)</f>
        <v/>
      </c>
      <c r="K470" s="10" t="str">
        <f aca="false">IF(D470="","",IF(J470&lt;=30,"0-30 days",IF(J470&lt;=45,"31-45 days",IF(J470&lt;=60,"46-60 days",IF(J470&lt;=90,"61-90 days",IF(J470&lt;=180,"91-180 days","Over 180 days"))))))</f>
        <v/>
      </c>
      <c r="L470" s="24" t="str">
        <f aca="false">IF(OR(D470="",NOT(OR(B470="Micro",B470="Small"))),"",IF(F470="",E470,F470)+IF(C470="",Settings!$C$10,MIN(C470,Settings!$C$11)))</f>
        <v/>
      </c>
      <c r="M470" s="23" t="str">
        <f aca="false">IF(L470="","",MAX(0,Settings!$C$6-L470))</f>
        <v/>
      </c>
      <c r="N470" s="10" t="str">
        <f aca="false">IF(D470="","",IF(I470&lt;=0,"Paid",IF(NOT(OR(B470="Micro",B470="Small")),"Not covered by s.15",IF(M470&gt;0,"MSME overdue","MSME within due date"))))</f>
        <v/>
      </c>
      <c r="O470" s="22" t="str">
        <f aca="false">IF(N470&lt;&gt;"MSME overdue","",ROUND(I470*((1+Settings!$C$9*Settings!$C$8/12)^(M470/(365/12))-1),0))</f>
        <v/>
      </c>
      <c r="P470" s="10" t="str">
        <f aca="false">IF(OR(L470="",I470&lt;=0),"",IF(L470&lt;=Settings!$C$7,IF(Settings!$C$6&gt;=Settings!$C$7,"Unpaid past due at year end: review","Pay before year end to avoid disallowance"),""))</f>
        <v/>
      </c>
    </row>
    <row r="471" customFormat="false" ht="15" hidden="false" customHeight="false" outlineLevel="0" collapsed="false">
      <c r="A471" s="8"/>
      <c r="B471" s="8"/>
      <c r="C471" s="19"/>
      <c r="D471" s="8"/>
      <c r="E471" s="17"/>
      <c r="F471" s="17"/>
      <c r="G471" s="21"/>
      <c r="H471" s="21"/>
      <c r="I471" s="22" t="str">
        <f aca="false">IF(D471="","",G471-H471)</f>
        <v/>
      </c>
      <c r="J471" s="23" t="str">
        <f aca="false">IF(D471="","",Settings!$C$6-E471)</f>
        <v/>
      </c>
      <c r="K471" s="10" t="str">
        <f aca="false">IF(D471="","",IF(J471&lt;=30,"0-30 days",IF(J471&lt;=45,"31-45 days",IF(J471&lt;=60,"46-60 days",IF(J471&lt;=90,"61-90 days",IF(J471&lt;=180,"91-180 days","Over 180 days"))))))</f>
        <v/>
      </c>
      <c r="L471" s="24" t="str">
        <f aca="false">IF(OR(D471="",NOT(OR(B471="Micro",B471="Small"))),"",IF(F471="",E471,F471)+IF(C471="",Settings!$C$10,MIN(C471,Settings!$C$11)))</f>
        <v/>
      </c>
      <c r="M471" s="23" t="str">
        <f aca="false">IF(L471="","",MAX(0,Settings!$C$6-L471))</f>
        <v/>
      </c>
      <c r="N471" s="10" t="str">
        <f aca="false">IF(D471="","",IF(I471&lt;=0,"Paid",IF(NOT(OR(B471="Micro",B471="Small")),"Not covered by s.15",IF(M471&gt;0,"MSME overdue","MSME within due date"))))</f>
        <v/>
      </c>
      <c r="O471" s="22" t="str">
        <f aca="false">IF(N471&lt;&gt;"MSME overdue","",ROUND(I471*((1+Settings!$C$9*Settings!$C$8/12)^(M471/(365/12))-1),0))</f>
        <v/>
      </c>
      <c r="P471" s="10" t="str">
        <f aca="false">IF(OR(L471="",I471&lt;=0),"",IF(L471&lt;=Settings!$C$7,IF(Settings!$C$6&gt;=Settings!$C$7,"Unpaid past due at year end: review","Pay before year end to avoid disallowance"),""))</f>
        <v/>
      </c>
    </row>
    <row r="472" customFormat="false" ht="15" hidden="false" customHeight="false" outlineLevel="0" collapsed="false">
      <c r="A472" s="8"/>
      <c r="B472" s="8"/>
      <c r="C472" s="19"/>
      <c r="D472" s="8"/>
      <c r="E472" s="17"/>
      <c r="F472" s="17"/>
      <c r="G472" s="21"/>
      <c r="H472" s="21"/>
      <c r="I472" s="22" t="str">
        <f aca="false">IF(D472="","",G472-H472)</f>
        <v/>
      </c>
      <c r="J472" s="23" t="str">
        <f aca="false">IF(D472="","",Settings!$C$6-E472)</f>
        <v/>
      </c>
      <c r="K472" s="10" t="str">
        <f aca="false">IF(D472="","",IF(J472&lt;=30,"0-30 days",IF(J472&lt;=45,"31-45 days",IF(J472&lt;=60,"46-60 days",IF(J472&lt;=90,"61-90 days",IF(J472&lt;=180,"91-180 days","Over 180 days"))))))</f>
        <v/>
      </c>
      <c r="L472" s="24" t="str">
        <f aca="false">IF(OR(D472="",NOT(OR(B472="Micro",B472="Small"))),"",IF(F472="",E472,F472)+IF(C472="",Settings!$C$10,MIN(C472,Settings!$C$11)))</f>
        <v/>
      </c>
      <c r="M472" s="23" t="str">
        <f aca="false">IF(L472="","",MAX(0,Settings!$C$6-L472))</f>
        <v/>
      </c>
      <c r="N472" s="10" t="str">
        <f aca="false">IF(D472="","",IF(I472&lt;=0,"Paid",IF(NOT(OR(B472="Micro",B472="Small")),"Not covered by s.15",IF(M472&gt;0,"MSME overdue","MSME within due date"))))</f>
        <v/>
      </c>
      <c r="O472" s="22" t="str">
        <f aca="false">IF(N472&lt;&gt;"MSME overdue","",ROUND(I472*((1+Settings!$C$9*Settings!$C$8/12)^(M472/(365/12))-1),0))</f>
        <v/>
      </c>
      <c r="P472" s="10" t="str">
        <f aca="false">IF(OR(L472="",I472&lt;=0),"",IF(L472&lt;=Settings!$C$7,IF(Settings!$C$6&gt;=Settings!$C$7,"Unpaid past due at year end: review","Pay before year end to avoid disallowance"),""))</f>
        <v/>
      </c>
    </row>
    <row r="473" customFormat="false" ht="15" hidden="false" customHeight="false" outlineLevel="0" collapsed="false">
      <c r="A473" s="8"/>
      <c r="B473" s="8"/>
      <c r="C473" s="19"/>
      <c r="D473" s="8"/>
      <c r="E473" s="17"/>
      <c r="F473" s="17"/>
      <c r="G473" s="21"/>
      <c r="H473" s="21"/>
      <c r="I473" s="22" t="str">
        <f aca="false">IF(D473="","",G473-H473)</f>
        <v/>
      </c>
      <c r="J473" s="23" t="str">
        <f aca="false">IF(D473="","",Settings!$C$6-E473)</f>
        <v/>
      </c>
      <c r="K473" s="10" t="str">
        <f aca="false">IF(D473="","",IF(J473&lt;=30,"0-30 days",IF(J473&lt;=45,"31-45 days",IF(J473&lt;=60,"46-60 days",IF(J473&lt;=90,"61-90 days",IF(J473&lt;=180,"91-180 days","Over 180 days"))))))</f>
        <v/>
      </c>
      <c r="L473" s="24" t="str">
        <f aca="false">IF(OR(D473="",NOT(OR(B473="Micro",B473="Small"))),"",IF(F473="",E473,F473)+IF(C473="",Settings!$C$10,MIN(C473,Settings!$C$11)))</f>
        <v/>
      </c>
      <c r="M473" s="23" t="str">
        <f aca="false">IF(L473="","",MAX(0,Settings!$C$6-L473))</f>
        <v/>
      </c>
      <c r="N473" s="10" t="str">
        <f aca="false">IF(D473="","",IF(I473&lt;=0,"Paid",IF(NOT(OR(B473="Micro",B473="Small")),"Not covered by s.15",IF(M473&gt;0,"MSME overdue","MSME within due date"))))</f>
        <v/>
      </c>
      <c r="O473" s="22" t="str">
        <f aca="false">IF(N473&lt;&gt;"MSME overdue","",ROUND(I473*((1+Settings!$C$9*Settings!$C$8/12)^(M473/(365/12))-1),0))</f>
        <v/>
      </c>
      <c r="P473" s="10" t="str">
        <f aca="false">IF(OR(L473="",I473&lt;=0),"",IF(L473&lt;=Settings!$C$7,IF(Settings!$C$6&gt;=Settings!$C$7,"Unpaid past due at year end: review","Pay before year end to avoid disallowance"),""))</f>
        <v/>
      </c>
    </row>
    <row r="474" customFormat="false" ht="15" hidden="false" customHeight="false" outlineLevel="0" collapsed="false">
      <c r="A474" s="8"/>
      <c r="B474" s="8"/>
      <c r="C474" s="19"/>
      <c r="D474" s="8"/>
      <c r="E474" s="17"/>
      <c r="F474" s="17"/>
      <c r="G474" s="21"/>
      <c r="H474" s="21"/>
      <c r="I474" s="22" t="str">
        <f aca="false">IF(D474="","",G474-H474)</f>
        <v/>
      </c>
      <c r="J474" s="23" t="str">
        <f aca="false">IF(D474="","",Settings!$C$6-E474)</f>
        <v/>
      </c>
      <c r="K474" s="10" t="str">
        <f aca="false">IF(D474="","",IF(J474&lt;=30,"0-30 days",IF(J474&lt;=45,"31-45 days",IF(J474&lt;=60,"46-60 days",IF(J474&lt;=90,"61-90 days",IF(J474&lt;=180,"91-180 days","Over 180 days"))))))</f>
        <v/>
      </c>
      <c r="L474" s="24" t="str">
        <f aca="false">IF(OR(D474="",NOT(OR(B474="Micro",B474="Small"))),"",IF(F474="",E474,F474)+IF(C474="",Settings!$C$10,MIN(C474,Settings!$C$11)))</f>
        <v/>
      </c>
      <c r="M474" s="23" t="str">
        <f aca="false">IF(L474="","",MAX(0,Settings!$C$6-L474))</f>
        <v/>
      </c>
      <c r="N474" s="10" t="str">
        <f aca="false">IF(D474="","",IF(I474&lt;=0,"Paid",IF(NOT(OR(B474="Micro",B474="Small")),"Not covered by s.15",IF(M474&gt;0,"MSME overdue","MSME within due date"))))</f>
        <v/>
      </c>
      <c r="O474" s="22" t="str">
        <f aca="false">IF(N474&lt;&gt;"MSME overdue","",ROUND(I474*((1+Settings!$C$9*Settings!$C$8/12)^(M474/(365/12))-1),0))</f>
        <v/>
      </c>
      <c r="P474" s="10" t="str">
        <f aca="false">IF(OR(L474="",I474&lt;=0),"",IF(L474&lt;=Settings!$C$7,IF(Settings!$C$6&gt;=Settings!$C$7,"Unpaid past due at year end: review","Pay before year end to avoid disallowance"),""))</f>
        <v/>
      </c>
    </row>
    <row r="475" customFormat="false" ht="15" hidden="false" customHeight="false" outlineLevel="0" collapsed="false">
      <c r="A475" s="8"/>
      <c r="B475" s="8"/>
      <c r="C475" s="19"/>
      <c r="D475" s="8"/>
      <c r="E475" s="17"/>
      <c r="F475" s="17"/>
      <c r="G475" s="21"/>
      <c r="H475" s="21"/>
      <c r="I475" s="22" t="str">
        <f aca="false">IF(D475="","",G475-H475)</f>
        <v/>
      </c>
      <c r="J475" s="23" t="str">
        <f aca="false">IF(D475="","",Settings!$C$6-E475)</f>
        <v/>
      </c>
      <c r="K475" s="10" t="str">
        <f aca="false">IF(D475="","",IF(J475&lt;=30,"0-30 days",IF(J475&lt;=45,"31-45 days",IF(J475&lt;=60,"46-60 days",IF(J475&lt;=90,"61-90 days",IF(J475&lt;=180,"91-180 days","Over 180 days"))))))</f>
        <v/>
      </c>
      <c r="L475" s="24" t="str">
        <f aca="false">IF(OR(D475="",NOT(OR(B475="Micro",B475="Small"))),"",IF(F475="",E475,F475)+IF(C475="",Settings!$C$10,MIN(C475,Settings!$C$11)))</f>
        <v/>
      </c>
      <c r="M475" s="23" t="str">
        <f aca="false">IF(L475="","",MAX(0,Settings!$C$6-L475))</f>
        <v/>
      </c>
      <c r="N475" s="10" t="str">
        <f aca="false">IF(D475="","",IF(I475&lt;=0,"Paid",IF(NOT(OR(B475="Micro",B475="Small")),"Not covered by s.15",IF(M475&gt;0,"MSME overdue","MSME within due date"))))</f>
        <v/>
      </c>
      <c r="O475" s="22" t="str">
        <f aca="false">IF(N475&lt;&gt;"MSME overdue","",ROUND(I475*((1+Settings!$C$9*Settings!$C$8/12)^(M475/(365/12))-1),0))</f>
        <v/>
      </c>
      <c r="P475" s="10" t="str">
        <f aca="false">IF(OR(L475="",I475&lt;=0),"",IF(L475&lt;=Settings!$C$7,IF(Settings!$C$6&gt;=Settings!$C$7,"Unpaid past due at year end: review","Pay before year end to avoid disallowance"),""))</f>
        <v/>
      </c>
    </row>
    <row r="476" customFormat="false" ht="15" hidden="false" customHeight="false" outlineLevel="0" collapsed="false">
      <c r="A476" s="8"/>
      <c r="B476" s="8"/>
      <c r="C476" s="19"/>
      <c r="D476" s="8"/>
      <c r="E476" s="17"/>
      <c r="F476" s="17"/>
      <c r="G476" s="21"/>
      <c r="H476" s="21"/>
      <c r="I476" s="22" t="str">
        <f aca="false">IF(D476="","",G476-H476)</f>
        <v/>
      </c>
      <c r="J476" s="23" t="str">
        <f aca="false">IF(D476="","",Settings!$C$6-E476)</f>
        <v/>
      </c>
      <c r="K476" s="10" t="str">
        <f aca="false">IF(D476="","",IF(J476&lt;=30,"0-30 days",IF(J476&lt;=45,"31-45 days",IF(J476&lt;=60,"46-60 days",IF(J476&lt;=90,"61-90 days",IF(J476&lt;=180,"91-180 days","Over 180 days"))))))</f>
        <v/>
      </c>
      <c r="L476" s="24" t="str">
        <f aca="false">IF(OR(D476="",NOT(OR(B476="Micro",B476="Small"))),"",IF(F476="",E476,F476)+IF(C476="",Settings!$C$10,MIN(C476,Settings!$C$11)))</f>
        <v/>
      </c>
      <c r="M476" s="23" t="str">
        <f aca="false">IF(L476="","",MAX(0,Settings!$C$6-L476))</f>
        <v/>
      </c>
      <c r="N476" s="10" t="str">
        <f aca="false">IF(D476="","",IF(I476&lt;=0,"Paid",IF(NOT(OR(B476="Micro",B476="Small")),"Not covered by s.15",IF(M476&gt;0,"MSME overdue","MSME within due date"))))</f>
        <v/>
      </c>
      <c r="O476" s="22" t="str">
        <f aca="false">IF(N476&lt;&gt;"MSME overdue","",ROUND(I476*((1+Settings!$C$9*Settings!$C$8/12)^(M476/(365/12))-1),0))</f>
        <v/>
      </c>
      <c r="P476" s="10" t="str">
        <f aca="false">IF(OR(L476="",I476&lt;=0),"",IF(L476&lt;=Settings!$C$7,IF(Settings!$C$6&gt;=Settings!$C$7,"Unpaid past due at year end: review","Pay before year end to avoid disallowance"),""))</f>
        <v/>
      </c>
    </row>
    <row r="477" customFormat="false" ht="15" hidden="false" customHeight="false" outlineLevel="0" collapsed="false">
      <c r="A477" s="8"/>
      <c r="B477" s="8"/>
      <c r="C477" s="19"/>
      <c r="D477" s="8"/>
      <c r="E477" s="17"/>
      <c r="F477" s="17"/>
      <c r="G477" s="21"/>
      <c r="H477" s="21"/>
      <c r="I477" s="22" t="str">
        <f aca="false">IF(D477="","",G477-H477)</f>
        <v/>
      </c>
      <c r="J477" s="23" t="str">
        <f aca="false">IF(D477="","",Settings!$C$6-E477)</f>
        <v/>
      </c>
      <c r="K477" s="10" t="str">
        <f aca="false">IF(D477="","",IF(J477&lt;=30,"0-30 days",IF(J477&lt;=45,"31-45 days",IF(J477&lt;=60,"46-60 days",IF(J477&lt;=90,"61-90 days",IF(J477&lt;=180,"91-180 days","Over 180 days"))))))</f>
        <v/>
      </c>
      <c r="L477" s="24" t="str">
        <f aca="false">IF(OR(D477="",NOT(OR(B477="Micro",B477="Small"))),"",IF(F477="",E477,F477)+IF(C477="",Settings!$C$10,MIN(C477,Settings!$C$11)))</f>
        <v/>
      </c>
      <c r="M477" s="23" t="str">
        <f aca="false">IF(L477="","",MAX(0,Settings!$C$6-L477))</f>
        <v/>
      </c>
      <c r="N477" s="10" t="str">
        <f aca="false">IF(D477="","",IF(I477&lt;=0,"Paid",IF(NOT(OR(B477="Micro",B477="Small")),"Not covered by s.15",IF(M477&gt;0,"MSME overdue","MSME within due date"))))</f>
        <v/>
      </c>
      <c r="O477" s="22" t="str">
        <f aca="false">IF(N477&lt;&gt;"MSME overdue","",ROUND(I477*((1+Settings!$C$9*Settings!$C$8/12)^(M477/(365/12))-1),0))</f>
        <v/>
      </c>
      <c r="P477" s="10" t="str">
        <f aca="false">IF(OR(L477="",I477&lt;=0),"",IF(L477&lt;=Settings!$C$7,IF(Settings!$C$6&gt;=Settings!$C$7,"Unpaid past due at year end: review","Pay before year end to avoid disallowance"),""))</f>
        <v/>
      </c>
    </row>
    <row r="478" customFormat="false" ht="15" hidden="false" customHeight="false" outlineLevel="0" collapsed="false">
      <c r="A478" s="8"/>
      <c r="B478" s="8"/>
      <c r="C478" s="19"/>
      <c r="D478" s="8"/>
      <c r="E478" s="17"/>
      <c r="F478" s="17"/>
      <c r="G478" s="21"/>
      <c r="H478" s="21"/>
      <c r="I478" s="22" t="str">
        <f aca="false">IF(D478="","",G478-H478)</f>
        <v/>
      </c>
      <c r="J478" s="23" t="str">
        <f aca="false">IF(D478="","",Settings!$C$6-E478)</f>
        <v/>
      </c>
      <c r="K478" s="10" t="str">
        <f aca="false">IF(D478="","",IF(J478&lt;=30,"0-30 days",IF(J478&lt;=45,"31-45 days",IF(J478&lt;=60,"46-60 days",IF(J478&lt;=90,"61-90 days",IF(J478&lt;=180,"91-180 days","Over 180 days"))))))</f>
        <v/>
      </c>
      <c r="L478" s="24" t="str">
        <f aca="false">IF(OR(D478="",NOT(OR(B478="Micro",B478="Small"))),"",IF(F478="",E478,F478)+IF(C478="",Settings!$C$10,MIN(C478,Settings!$C$11)))</f>
        <v/>
      </c>
      <c r="M478" s="23" t="str">
        <f aca="false">IF(L478="","",MAX(0,Settings!$C$6-L478))</f>
        <v/>
      </c>
      <c r="N478" s="10" t="str">
        <f aca="false">IF(D478="","",IF(I478&lt;=0,"Paid",IF(NOT(OR(B478="Micro",B478="Small")),"Not covered by s.15",IF(M478&gt;0,"MSME overdue","MSME within due date"))))</f>
        <v/>
      </c>
      <c r="O478" s="22" t="str">
        <f aca="false">IF(N478&lt;&gt;"MSME overdue","",ROUND(I478*((1+Settings!$C$9*Settings!$C$8/12)^(M478/(365/12))-1),0))</f>
        <v/>
      </c>
      <c r="P478" s="10" t="str">
        <f aca="false">IF(OR(L478="",I478&lt;=0),"",IF(L478&lt;=Settings!$C$7,IF(Settings!$C$6&gt;=Settings!$C$7,"Unpaid past due at year end: review","Pay before year end to avoid disallowance"),""))</f>
        <v/>
      </c>
    </row>
    <row r="479" customFormat="false" ht="15" hidden="false" customHeight="false" outlineLevel="0" collapsed="false">
      <c r="A479" s="8"/>
      <c r="B479" s="8"/>
      <c r="C479" s="19"/>
      <c r="D479" s="8"/>
      <c r="E479" s="17"/>
      <c r="F479" s="17"/>
      <c r="G479" s="21"/>
      <c r="H479" s="21"/>
      <c r="I479" s="22" t="str">
        <f aca="false">IF(D479="","",G479-H479)</f>
        <v/>
      </c>
      <c r="J479" s="23" t="str">
        <f aca="false">IF(D479="","",Settings!$C$6-E479)</f>
        <v/>
      </c>
      <c r="K479" s="10" t="str">
        <f aca="false">IF(D479="","",IF(J479&lt;=30,"0-30 days",IF(J479&lt;=45,"31-45 days",IF(J479&lt;=60,"46-60 days",IF(J479&lt;=90,"61-90 days",IF(J479&lt;=180,"91-180 days","Over 180 days"))))))</f>
        <v/>
      </c>
      <c r="L479" s="24" t="str">
        <f aca="false">IF(OR(D479="",NOT(OR(B479="Micro",B479="Small"))),"",IF(F479="",E479,F479)+IF(C479="",Settings!$C$10,MIN(C479,Settings!$C$11)))</f>
        <v/>
      </c>
      <c r="M479" s="23" t="str">
        <f aca="false">IF(L479="","",MAX(0,Settings!$C$6-L479))</f>
        <v/>
      </c>
      <c r="N479" s="10" t="str">
        <f aca="false">IF(D479="","",IF(I479&lt;=0,"Paid",IF(NOT(OR(B479="Micro",B479="Small")),"Not covered by s.15",IF(M479&gt;0,"MSME overdue","MSME within due date"))))</f>
        <v/>
      </c>
      <c r="O479" s="22" t="str">
        <f aca="false">IF(N479&lt;&gt;"MSME overdue","",ROUND(I479*((1+Settings!$C$9*Settings!$C$8/12)^(M479/(365/12))-1),0))</f>
        <v/>
      </c>
      <c r="P479" s="10" t="str">
        <f aca="false">IF(OR(L479="",I479&lt;=0),"",IF(L479&lt;=Settings!$C$7,IF(Settings!$C$6&gt;=Settings!$C$7,"Unpaid past due at year end: review","Pay before year end to avoid disallowance"),""))</f>
        <v/>
      </c>
    </row>
    <row r="480" customFormat="false" ht="15" hidden="false" customHeight="false" outlineLevel="0" collapsed="false">
      <c r="A480" s="8"/>
      <c r="B480" s="8"/>
      <c r="C480" s="19"/>
      <c r="D480" s="8"/>
      <c r="E480" s="17"/>
      <c r="F480" s="17"/>
      <c r="G480" s="21"/>
      <c r="H480" s="21"/>
      <c r="I480" s="22" t="str">
        <f aca="false">IF(D480="","",G480-H480)</f>
        <v/>
      </c>
      <c r="J480" s="23" t="str">
        <f aca="false">IF(D480="","",Settings!$C$6-E480)</f>
        <v/>
      </c>
      <c r="K480" s="10" t="str">
        <f aca="false">IF(D480="","",IF(J480&lt;=30,"0-30 days",IF(J480&lt;=45,"31-45 days",IF(J480&lt;=60,"46-60 days",IF(J480&lt;=90,"61-90 days",IF(J480&lt;=180,"91-180 days","Over 180 days"))))))</f>
        <v/>
      </c>
      <c r="L480" s="24" t="str">
        <f aca="false">IF(OR(D480="",NOT(OR(B480="Micro",B480="Small"))),"",IF(F480="",E480,F480)+IF(C480="",Settings!$C$10,MIN(C480,Settings!$C$11)))</f>
        <v/>
      </c>
      <c r="M480" s="23" t="str">
        <f aca="false">IF(L480="","",MAX(0,Settings!$C$6-L480))</f>
        <v/>
      </c>
      <c r="N480" s="10" t="str">
        <f aca="false">IF(D480="","",IF(I480&lt;=0,"Paid",IF(NOT(OR(B480="Micro",B480="Small")),"Not covered by s.15",IF(M480&gt;0,"MSME overdue","MSME within due date"))))</f>
        <v/>
      </c>
      <c r="O480" s="22" t="str">
        <f aca="false">IF(N480&lt;&gt;"MSME overdue","",ROUND(I480*((1+Settings!$C$9*Settings!$C$8/12)^(M480/(365/12))-1),0))</f>
        <v/>
      </c>
      <c r="P480" s="10" t="str">
        <f aca="false">IF(OR(L480="",I480&lt;=0),"",IF(L480&lt;=Settings!$C$7,IF(Settings!$C$6&gt;=Settings!$C$7,"Unpaid past due at year end: review","Pay before year end to avoid disallowance"),""))</f>
        <v/>
      </c>
    </row>
    <row r="481" customFormat="false" ht="15" hidden="false" customHeight="false" outlineLevel="0" collapsed="false">
      <c r="A481" s="8"/>
      <c r="B481" s="8"/>
      <c r="C481" s="19"/>
      <c r="D481" s="8"/>
      <c r="E481" s="17"/>
      <c r="F481" s="17"/>
      <c r="G481" s="21"/>
      <c r="H481" s="21"/>
      <c r="I481" s="22" t="str">
        <f aca="false">IF(D481="","",G481-H481)</f>
        <v/>
      </c>
      <c r="J481" s="23" t="str">
        <f aca="false">IF(D481="","",Settings!$C$6-E481)</f>
        <v/>
      </c>
      <c r="K481" s="10" t="str">
        <f aca="false">IF(D481="","",IF(J481&lt;=30,"0-30 days",IF(J481&lt;=45,"31-45 days",IF(J481&lt;=60,"46-60 days",IF(J481&lt;=90,"61-90 days",IF(J481&lt;=180,"91-180 days","Over 180 days"))))))</f>
        <v/>
      </c>
      <c r="L481" s="24" t="str">
        <f aca="false">IF(OR(D481="",NOT(OR(B481="Micro",B481="Small"))),"",IF(F481="",E481,F481)+IF(C481="",Settings!$C$10,MIN(C481,Settings!$C$11)))</f>
        <v/>
      </c>
      <c r="M481" s="23" t="str">
        <f aca="false">IF(L481="","",MAX(0,Settings!$C$6-L481))</f>
        <v/>
      </c>
      <c r="N481" s="10" t="str">
        <f aca="false">IF(D481="","",IF(I481&lt;=0,"Paid",IF(NOT(OR(B481="Micro",B481="Small")),"Not covered by s.15",IF(M481&gt;0,"MSME overdue","MSME within due date"))))</f>
        <v/>
      </c>
      <c r="O481" s="22" t="str">
        <f aca="false">IF(N481&lt;&gt;"MSME overdue","",ROUND(I481*((1+Settings!$C$9*Settings!$C$8/12)^(M481/(365/12))-1),0))</f>
        <v/>
      </c>
      <c r="P481" s="10" t="str">
        <f aca="false">IF(OR(L481="",I481&lt;=0),"",IF(L481&lt;=Settings!$C$7,IF(Settings!$C$6&gt;=Settings!$C$7,"Unpaid past due at year end: review","Pay before year end to avoid disallowance"),""))</f>
        <v/>
      </c>
    </row>
    <row r="482" customFormat="false" ht="15" hidden="false" customHeight="false" outlineLevel="0" collapsed="false">
      <c r="A482" s="8"/>
      <c r="B482" s="8"/>
      <c r="C482" s="19"/>
      <c r="D482" s="8"/>
      <c r="E482" s="17"/>
      <c r="F482" s="17"/>
      <c r="G482" s="21"/>
      <c r="H482" s="21"/>
      <c r="I482" s="22" t="str">
        <f aca="false">IF(D482="","",G482-H482)</f>
        <v/>
      </c>
      <c r="J482" s="23" t="str">
        <f aca="false">IF(D482="","",Settings!$C$6-E482)</f>
        <v/>
      </c>
      <c r="K482" s="10" t="str">
        <f aca="false">IF(D482="","",IF(J482&lt;=30,"0-30 days",IF(J482&lt;=45,"31-45 days",IF(J482&lt;=60,"46-60 days",IF(J482&lt;=90,"61-90 days",IF(J482&lt;=180,"91-180 days","Over 180 days"))))))</f>
        <v/>
      </c>
      <c r="L482" s="24" t="str">
        <f aca="false">IF(OR(D482="",NOT(OR(B482="Micro",B482="Small"))),"",IF(F482="",E482,F482)+IF(C482="",Settings!$C$10,MIN(C482,Settings!$C$11)))</f>
        <v/>
      </c>
      <c r="M482" s="23" t="str">
        <f aca="false">IF(L482="","",MAX(0,Settings!$C$6-L482))</f>
        <v/>
      </c>
      <c r="N482" s="10" t="str">
        <f aca="false">IF(D482="","",IF(I482&lt;=0,"Paid",IF(NOT(OR(B482="Micro",B482="Small")),"Not covered by s.15",IF(M482&gt;0,"MSME overdue","MSME within due date"))))</f>
        <v/>
      </c>
      <c r="O482" s="22" t="str">
        <f aca="false">IF(N482&lt;&gt;"MSME overdue","",ROUND(I482*((1+Settings!$C$9*Settings!$C$8/12)^(M482/(365/12))-1),0))</f>
        <v/>
      </c>
      <c r="P482" s="10" t="str">
        <f aca="false">IF(OR(L482="",I482&lt;=0),"",IF(L482&lt;=Settings!$C$7,IF(Settings!$C$6&gt;=Settings!$C$7,"Unpaid past due at year end: review","Pay before year end to avoid disallowance"),""))</f>
        <v/>
      </c>
    </row>
    <row r="483" customFormat="false" ht="15" hidden="false" customHeight="false" outlineLevel="0" collapsed="false">
      <c r="A483" s="8"/>
      <c r="B483" s="8"/>
      <c r="C483" s="19"/>
      <c r="D483" s="8"/>
      <c r="E483" s="17"/>
      <c r="F483" s="17"/>
      <c r="G483" s="21"/>
      <c r="H483" s="21"/>
      <c r="I483" s="22" t="str">
        <f aca="false">IF(D483="","",G483-H483)</f>
        <v/>
      </c>
      <c r="J483" s="23" t="str">
        <f aca="false">IF(D483="","",Settings!$C$6-E483)</f>
        <v/>
      </c>
      <c r="K483" s="10" t="str">
        <f aca="false">IF(D483="","",IF(J483&lt;=30,"0-30 days",IF(J483&lt;=45,"31-45 days",IF(J483&lt;=60,"46-60 days",IF(J483&lt;=90,"61-90 days",IF(J483&lt;=180,"91-180 days","Over 180 days"))))))</f>
        <v/>
      </c>
      <c r="L483" s="24" t="str">
        <f aca="false">IF(OR(D483="",NOT(OR(B483="Micro",B483="Small"))),"",IF(F483="",E483,F483)+IF(C483="",Settings!$C$10,MIN(C483,Settings!$C$11)))</f>
        <v/>
      </c>
      <c r="M483" s="23" t="str">
        <f aca="false">IF(L483="","",MAX(0,Settings!$C$6-L483))</f>
        <v/>
      </c>
      <c r="N483" s="10" t="str">
        <f aca="false">IF(D483="","",IF(I483&lt;=0,"Paid",IF(NOT(OR(B483="Micro",B483="Small")),"Not covered by s.15",IF(M483&gt;0,"MSME overdue","MSME within due date"))))</f>
        <v/>
      </c>
      <c r="O483" s="22" t="str">
        <f aca="false">IF(N483&lt;&gt;"MSME overdue","",ROUND(I483*((1+Settings!$C$9*Settings!$C$8/12)^(M483/(365/12))-1),0))</f>
        <v/>
      </c>
      <c r="P483" s="10" t="str">
        <f aca="false">IF(OR(L483="",I483&lt;=0),"",IF(L483&lt;=Settings!$C$7,IF(Settings!$C$6&gt;=Settings!$C$7,"Unpaid past due at year end: review","Pay before year end to avoid disallowance"),""))</f>
        <v/>
      </c>
    </row>
    <row r="484" customFormat="false" ht="15" hidden="false" customHeight="false" outlineLevel="0" collapsed="false">
      <c r="A484" s="8"/>
      <c r="B484" s="8"/>
      <c r="C484" s="19"/>
      <c r="D484" s="8"/>
      <c r="E484" s="17"/>
      <c r="F484" s="17"/>
      <c r="G484" s="21"/>
      <c r="H484" s="21"/>
      <c r="I484" s="22" t="str">
        <f aca="false">IF(D484="","",G484-H484)</f>
        <v/>
      </c>
      <c r="J484" s="23" t="str">
        <f aca="false">IF(D484="","",Settings!$C$6-E484)</f>
        <v/>
      </c>
      <c r="K484" s="10" t="str">
        <f aca="false">IF(D484="","",IF(J484&lt;=30,"0-30 days",IF(J484&lt;=45,"31-45 days",IF(J484&lt;=60,"46-60 days",IF(J484&lt;=90,"61-90 days",IF(J484&lt;=180,"91-180 days","Over 180 days"))))))</f>
        <v/>
      </c>
      <c r="L484" s="24" t="str">
        <f aca="false">IF(OR(D484="",NOT(OR(B484="Micro",B484="Small"))),"",IF(F484="",E484,F484)+IF(C484="",Settings!$C$10,MIN(C484,Settings!$C$11)))</f>
        <v/>
      </c>
      <c r="M484" s="23" t="str">
        <f aca="false">IF(L484="","",MAX(0,Settings!$C$6-L484))</f>
        <v/>
      </c>
      <c r="N484" s="10" t="str">
        <f aca="false">IF(D484="","",IF(I484&lt;=0,"Paid",IF(NOT(OR(B484="Micro",B484="Small")),"Not covered by s.15",IF(M484&gt;0,"MSME overdue","MSME within due date"))))</f>
        <v/>
      </c>
      <c r="O484" s="22" t="str">
        <f aca="false">IF(N484&lt;&gt;"MSME overdue","",ROUND(I484*((1+Settings!$C$9*Settings!$C$8/12)^(M484/(365/12))-1),0))</f>
        <v/>
      </c>
      <c r="P484" s="10" t="str">
        <f aca="false">IF(OR(L484="",I484&lt;=0),"",IF(L484&lt;=Settings!$C$7,IF(Settings!$C$6&gt;=Settings!$C$7,"Unpaid past due at year end: review","Pay before year end to avoid disallowance"),""))</f>
        <v/>
      </c>
    </row>
    <row r="485" customFormat="false" ht="15" hidden="false" customHeight="false" outlineLevel="0" collapsed="false">
      <c r="A485" s="8"/>
      <c r="B485" s="8"/>
      <c r="C485" s="19"/>
      <c r="D485" s="8"/>
      <c r="E485" s="17"/>
      <c r="F485" s="17"/>
      <c r="G485" s="21"/>
      <c r="H485" s="21"/>
      <c r="I485" s="22" t="str">
        <f aca="false">IF(D485="","",G485-H485)</f>
        <v/>
      </c>
      <c r="J485" s="23" t="str">
        <f aca="false">IF(D485="","",Settings!$C$6-E485)</f>
        <v/>
      </c>
      <c r="K485" s="10" t="str">
        <f aca="false">IF(D485="","",IF(J485&lt;=30,"0-30 days",IF(J485&lt;=45,"31-45 days",IF(J485&lt;=60,"46-60 days",IF(J485&lt;=90,"61-90 days",IF(J485&lt;=180,"91-180 days","Over 180 days"))))))</f>
        <v/>
      </c>
      <c r="L485" s="24" t="str">
        <f aca="false">IF(OR(D485="",NOT(OR(B485="Micro",B485="Small"))),"",IF(F485="",E485,F485)+IF(C485="",Settings!$C$10,MIN(C485,Settings!$C$11)))</f>
        <v/>
      </c>
      <c r="M485" s="23" t="str">
        <f aca="false">IF(L485="","",MAX(0,Settings!$C$6-L485))</f>
        <v/>
      </c>
      <c r="N485" s="10" t="str">
        <f aca="false">IF(D485="","",IF(I485&lt;=0,"Paid",IF(NOT(OR(B485="Micro",B485="Small")),"Not covered by s.15",IF(M485&gt;0,"MSME overdue","MSME within due date"))))</f>
        <v/>
      </c>
      <c r="O485" s="22" t="str">
        <f aca="false">IF(N485&lt;&gt;"MSME overdue","",ROUND(I485*((1+Settings!$C$9*Settings!$C$8/12)^(M485/(365/12))-1),0))</f>
        <v/>
      </c>
      <c r="P485" s="10" t="str">
        <f aca="false">IF(OR(L485="",I485&lt;=0),"",IF(L485&lt;=Settings!$C$7,IF(Settings!$C$6&gt;=Settings!$C$7,"Unpaid past due at year end: review","Pay before year end to avoid disallowance"),""))</f>
        <v/>
      </c>
    </row>
    <row r="486" customFormat="false" ht="15" hidden="false" customHeight="false" outlineLevel="0" collapsed="false">
      <c r="A486" s="8"/>
      <c r="B486" s="8"/>
      <c r="C486" s="19"/>
      <c r="D486" s="8"/>
      <c r="E486" s="17"/>
      <c r="F486" s="17"/>
      <c r="G486" s="21"/>
      <c r="H486" s="21"/>
      <c r="I486" s="22" t="str">
        <f aca="false">IF(D486="","",G486-H486)</f>
        <v/>
      </c>
      <c r="J486" s="23" t="str">
        <f aca="false">IF(D486="","",Settings!$C$6-E486)</f>
        <v/>
      </c>
      <c r="K486" s="10" t="str">
        <f aca="false">IF(D486="","",IF(J486&lt;=30,"0-30 days",IF(J486&lt;=45,"31-45 days",IF(J486&lt;=60,"46-60 days",IF(J486&lt;=90,"61-90 days",IF(J486&lt;=180,"91-180 days","Over 180 days"))))))</f>
        <v/>
      </c>
      <c r="L486" s="24" t="str">
        <f aca="false">IF(OR(D486="",NOT(OR(B486="Micro",B486="Small"))),"",IF(F486="",E486,F486)+IF(C486="",Settings!$C$10,MIN(C486,Settings!$C$11)))</f>
        <v/>
      </c>
      <c r="M486" s="23" t="str">
        <f aca="false">IF(L486="","",MAX(0,Settings!$C$6-L486))</f>
        <v/>
      </c>
      <c r="N486" s="10" t="str">
        <f aca="false">IF(D486="","",IF(I486&lt;=0,"Paid",IF(NOT(OR(B486="Micro",B486="Small")),"Not covered by s.15",IF(M486&gt;0,"MSME overdue","MSME within due date"))))</f>
        <v/>
      </c>
      <c r="O486" s="22" t="str">
        <f aca="false">IF(N486&lt;&gt;"MSME overdue","",ROUND(I486*((1+Settings!$C$9*Settings!$C$8/12)^(M486/(365/12))-1),0))</f>
        <v/>
      </c>
      <c r="P486" s="10" t="str">
        <f aca="false">IF(OR(L486="",I486&lt;=0),"",IF(L486&lt;=Settings!$C$7,IF(Settings!$C$6&gt;=Settings!$C$7,"Unpaid past due at year end: review","Pay before year end to avoid disallowance"),""))</f>
        <v/>
      </c>
    </row>
    <row r="487" customFormat="false" ht="15" hidden="false" customHeight="false" outlineLevel="0" collapsed="false">
      <c r="A487" s="8"/>
      <c r="B487" s="8"/>
      <c r="C487" s="19"/>
      <c r="D487" s="8"/>
      <c r="E487" s="17"/>
      <c r="F487" s="17"/>
      <c r="G487" s="21"/>
      <c r="H487" s="21"/>
      <c r="I487" s="22" t="str">
        <f aca="false">IF(D487="","",G487-H487)</f>
        <v/>
      </c>
      <c r="J487" s="23" t="str">
        <f aca="false">IF(D487="","",Settings!$C$6-E487)</f>
        <v/>
      </c>
      <c r="K487" s="10" t="str">
        <f aca="false">IF(D487="","",IF(J487&lt;=30,"0-30 days",IF(J487&lt;=45,"31-45 days",IF(J487&lt;=60,"46-60 days",IF(J487&lt;=90,"61-90 days",IF(J487&lt;=180,"91-180 days","Over 180 days"))))))</f>
        <v/>
      </c>
      <c r="L487" s="24" t="str">
        <f aca="false">IF(OR(D487="",NOT(OR(B487="Micro",B487="Small"))),"",IF(F487="",E487,F487)+IF(C487="",Settings!$C$10,MIN(C487,Settings!$C$11)))</f>
        <v/>
      </c>
      <c r="M487" s="23" t="str">
        <f aca="false">IF(L487="","",MAX(0,Settings!$C$6-L487))</f>
        <v/>
      </c>
      <c r="N487" s="10" t="str">
        <f aca="false">IF(D487="","",IF(I487&lt;=0,"Paid",IF(NOT(OR(B487="Micro",B487="Small")),"Not covered by s.15",IF(M487&gt;0,"MSME overdue","MSME within due date"))))</f>
        <v/>
      </c>
      <c r="O487" s="22" t="str">
        <f aca="false">IF(N487&lt;&gt;"MSME overdue","",ROUND(I487*((1+Settings!$C$9*Settings!$C$8/12)^(M487/(365/12))-1),0))</f>
        <v/>
      </c>
      <c r="P487" s="10" t="str">
        <f aca="false">IF(OR(L487="",I487&lt;=0),"",IF(L487&lt;=Settings!$C$7,IF(Settings!$C$6&gt;=Settings!$C$7,"Unpaid past due at year end: review","Pay before year end to avoid disallowance"),""))</f>
        <v/>
      </c>
    </row>
    <row r="488" customFormat="false" ht="15" hidden="false" customHeight="false" outlineLevel="0" collapsed="false">
      <c r="A488" s="8"/>
      <c r="B488" s="8"/>
      <c r="C488" s="19"/>
      <c r="D488" s="8"/>
      <c r="E488" s="17"/>
      <c r="F488" s="17"/>
      <c r="G488" s="21"/>
      <c r="H488" s="21"/>
      <c r="I488" s="22" t="str">
        <f aca="false">IF(D488="","",G488-H488)</f>
        <v/>
      </c>
      <c r="J488" s="23" t="str">
        <f aca="false">IF(D488="","",Settings!$C$6-E488)</f>
        <v/>
      </c>
      <c r="K488" s="10" t="str">
        <f aca="false">IF(D488="","",IF(J488&lt;=30,"0-30 days",IF(J488&lt;=45,"31-45 days",IF(J488&lt;=60,"46-60 days",IF(J488&lt;=90,"61-90 days",IF(J488&lt;=180,"91-180 days","Over 180 days"))))))</f>
        <v/>
      </c>
      <c r="L488" s="24" t="str">
        <f aca="false">IF(OR(D488="",NOT(OR(B488="Micro",B488="Small"))),"",IF(F488="",E488,F488)+IF(C488="",Settings!$C$10,MIN(C488,Settings!$C$11)))</f>
        <v/>
      </c>
      <c r="M488" s="23" t="str">
        <f aca="false">IF(L488="","",MAX(0,Settings!$C$6-L488))</f>
        <v/>
      </c>
      <c r="N488" s="10" t="str">
        <f aca="false">IF(D488="","",IF(I488&lt;=0,"Paid",IF(NOT(OR(B488="Micro",B488="Small")),"Not covered by s.15",IF(M488&gt;0,"MSME overdue","MSME within due date"))))</f>
        <v/>
      </c>
      <c r="O488" s="22" t="str">
        <f aca="false">IF(N488&lt;&gt;"MSME overdue","",ROUND(I488*((1+Settings!$C$9*Settings!$C$8/12)^(M488/(365/12))-1),0))</f>
        <v/>
      </c>
      <c r="P488" s="10" t="str">
        <f aca="false">IF(OR(L488="",I488&lt;=0),"",IF(L488&lt;=Settings!$C$7,IF(Settings!$C$6&gt;=Settings!$C$7,"Unpaid past due at year end: review","Pay before year end to avoid disallowance"),""))</f>
        <v/>
      </c>
    </row>
    <row r="489" customFormat="false" ht="15" hidden="false" customHeight="false" outlineLevel="0" collapsed="false">
      <c r="A489" s="8"/>
      <c r="B489" s="8"/>
      <c r="C489" s="19"/>
      <c r="D489" s="8"/>
      <c r="E489" s="17"/>
      <c r="F489" s="17"/>
      <c r="G489" s="21"/>
      <c r="H489" s="21"/>
      <c r="I489" s="22" t="str">
        <f aca="false">IF(D489="","",G489-H489)</f>
        <v/>
      </c>
      <c r="J489" s="23" t="str">
        <f aca="false">IF(D489="","",Settings!$C$6-E489)</f>
        <v/>
      </c>
      <c r="K489" s="10" t="str">
        <f aca="false">IF(D489="","",IF(J489&lt;=30,"0-30 days",IF(J489&lt;=45,"31-45 days",IF(J489&lt;=60,"46-60 days",IF(J489&lt;=90,"61-90 days",IF(J489&lt;=180,"91-180 days","Over 180 days"))))))</f>
        <v/>
      </c>
      <c r="L489" s="24" t="str">
        <f aca="false">IF(OR(D489="",NOT(OR(B489="Micro",B489="Small"))),"",IF(F489="",E489,F489)+IF(C489="",Settings!$C$10,MIN(C489,Settings!$C$11)))</f>
        <v/>
      </c>
      <c r="M489" s="23" t="str">
        <f aca="false">IF(L489="","",MAX(0,Settings!$C$6-L489))</f>
        <v/>
      </c>
      <c r="N489" s="10" t="str">
        <f aca="false">IF(D489="","",IF(I489&lt;=0,"Paid",IF(NOT(OR(B489="Micro",B489="Small")),"Not covered by s.15",IF(M489&gt;0,"MSME overdue","MSME within due date"))))</f>
        <v/>
      </c>
      <c r="O489" s="22" t="str">
        <f aca="false">IF(N489&lt;&gt;"MSME overdue","",ROUND(I489*((1+Settings!$C$9*Settings!$C$8/12)^(M489/(365/12))-1),0))</f>
        <v/>
      </c>
      <c r="P489" s="10" t="str">
        <f aca="false">IF(OR(L489="",I489&lt;=0),"",IF(L489&lt;=Settings!$C$7,IF(Settings!$C$6&gt;=Settings!$C$7,"Unpaid past due at year end: review","Pay before year end to avoid disallowance"),""))</f>
        <v/>
      </c>
    </row>
    <row r="490" customFormat="false" ht="15" hidden="false" customHeight="false" outlineLevel="0" collapsed="false">
      <c r="A490" s="8"/>
      <c r="B490" s="8"/>
      <c r="C490" s="19"/>
      <c r="D490" s="8"/>
      <c r="E490" s="17"/>
      <c r="F490" s="17"/>
      <c r="G490" s="21"/>
      <c r="H490" s="21"/>
      <c r="I490" s="22" t="str">
        <f aca="false">IF(D490="","",G490-H490)</f>
        <v/>
      </c>
      <c r="J490" s="23" t="str">
        <f aca="false">IF(D490="","",Settings!$C$6-E490)</f>
        <v/>
      </c>
      <c r="K490" s="10" t="str">
        <f aca="false">IF(D490="","",IF(J490&lt;=30,"0-30 days",IF(J490&lt;=45,"31-45 days",IF(J490&lt;=60,"46-60 days",IF(J490&lt;=90,"61-90 days",IF(J490&lt;=180,"91-180 days","Over 180 days"))))))</f>
        <v/>
      </c>
      <c r="L490" s="24" t="str">
        <f aca="false">IF(OR(D490="",NOT(OR(B490="Micro",B490="Small"))),"",IF(F490="",E490,F490)+IF(C490="",Settings!$C$10,MIN(C490,Settings!$C$11)))</f>
        <v/>
      </c>
      <c r="M490" s="23" t="str">
        <f aca="false">IF(L490="","",MAX(0,Settings!$C$6-L490))</f>
        <v/>
      </c>
      <c r="N490" s="10" t="str">
        <f aca="false">IF(D490="","",IF(I490&lt;=0,"Paid",IF(NOT(OR(B490="Micro",B490="Small")),"Not covered by s.15",IF(M490&gt;0,"MSME overdue","MSME within due date"))))</f>
        <v/>
      </c>
      <c r="O490" s="22" t="str">
        <f aca="false">IF(N490&lt;&gt;"MSME overdue","",ROUND(I490*((1+Settings!$C$9*Settings!$C$8/12)^(M490/(365/12))-1),0))</f>
        <v/>
      </c>
      <c r="P490" s="10" t="str">
        <f aca="false">IF(OR(L490="",I490&lt;=0),"",IF(L490&lt;=Settings!$C$7,IF(Settings!$C$6&gt;=Settings!$C$7,"Unpaid past due at year end: review","Pay before year end to avoid disallowance"),""))</f>
        <v/>
      </c>
    </row>
    <row r="491" customFormat="false" ht="15" hidden="false" customHeight="false" outlineLevel="0" collapsed="false">
      <c r="A491" s="8"/>
      <c r="B491" s="8"/>
      <c r="C491" s="19"/>
      <c r="D491" s="8"/>
      <c r="E491" s="17"/>
      <c r="F491" s="17"/>
      <c r="G491" s="21"/>
      <c r="H491" s="21"/>
      <c r="I491" s="22" t="str">
        <f aca="false">IF(D491="","",G491-H491)</f>
        <v/>
      </c>
      <c r="J491" s="23" t="str">
        <f aca="false">IF(D491="","",Settings!$C$6-E491)</f>
        <v/>
      </c>
      <c r="K491" s="10" t="str">
        <f aca="false">IF(D491="","",IF(J491&lt;=30,"0-30 days",IF(J491&lt;=45,"31-45 days",IF(J491&lt;=60,"46-60 days",IF(J491&lt;=90,"61-90 days",IF(J491&lt;=180,"91-180 days","Over 180 days"))))))</f>
        <v/>
      </c>
      <c r="L491" s="24" t="str">
        <f aca="false">IF(OR(D491="",NOT(OR(B491="Micro",B491="Small"))),"",IF(F491="",E491,F491)+IF(C491="",Settings!$C$10,MIN(C491,Settings!$C$11)))</f>
        <v/>
      </c>
      <c r="M491" s="23" t="str">
        <f aca="false">IF(L491="","",MAX(0,Settings!$C$6-L491))</f>
        <v/>
      </c>
      <c r="N491" s="10" t="str">
        <f aca="false">IF(D491="","",IF(I491&lt;=0,"Paid",IF(NOT(OR(B491="Micro",B491="Small")),"Not covered by s.15",IF(M491&gt;0,"MSME overdue","MSME within due date"))))</f>
        <v/>
      </c>
      <c r="O491" s="22" t="str">
        <f aca="false">IF(N491&lt;&gt;"MSME overdue","",ROUND(I491*((1+Settings!$C$9*Settings!$C$8/12)^(M491/(365/12))-1),0))</f>
        <v/>
      </c>
      <c r="P491" s="10" t="str">
        <f aca="false">IF(OR(L491="",I491&lt;=0),"",IF(L491&lt;=Settings!$C$7,IF(Settings!$C$6&gt;=Settings!$C$7,"Unpaid past due at year end: review","Pay before year end to avoid disallowance"),""))</f>
        <v/>
      </c>
    </row>
    <row r="492" customFormat="false" ht="15" hidden="false" customHeight="false" outlineLevel="0" collapsed="false">
      <c r="A492" s="8"/>
      <c r="B492" s="8"/>
      <c r="C492" s="19"/>
      <c r="D492" s="8"/>
      <c r="E492" s="17"/>
      <c r="F492" s="17"/>
      <c r="G492" s="21"/>
      <c r="H492" s="21"/>
      <c r="I492" s="22" t="str">
        <f aca="false">IF(D492="","",G492-H492)</f>
        <v/>
      </c>
      <c r="J492" s="23" t="str">
        <f aca="false">IF(D492="","",Settings!$C$6-E492)</f>
        <v/>
      </c>
      <c r="K492" s="10" t="str">
        <f aca="false">IF(D492="","",IF(J492&lt;=30,"0-30 days",IF(J492&lt;=45,"31-45 days",IF(J492&lt;=60,"46-60 days",IF(J492&lt;=90,"61-90 days",IF(J492&lt;=180,"91-180 days","Over 180 days"))))))</f>
        <v/>
      </c>
      <c r="L492" s="24" t="str">
        <f aca="false">IF(OR(D492="",NOT(OR(B492="Micro",B492="Small"))),"",IF(F492="",E492,F492)+IF(C492="",Settings!$C$10,MIN(C492,Settings!$C$11)))</f>
        <v/>
      </c>
      <c r="M492" s="23" t="str">
        <f aca="false">IF(L492="","",MAX(0,Settings!$C$6-L492))</f>
        <v/>
      </c>
      <c r="N492" s="10" t="str">
        <f aca="false">IF(D492="","",IF(I492&lt;=0,"Paid",IF(NOT(OR(B492="Micro",B492="Small")),"Not covered by s.15",IF(M492&gt;0,"MSME overdue","MSME within due date"))))</f>
        <v/>
      </c>
      <c r="O492" s="22" t="str">
        <f aca="false">IF(N492&lt;&gt;"MSME overdue","",ROUND(I492*((1+Settings!$C$9*Settings!$C$8/12)^(M492/(365/12))-1),0))</f>
        <v/>
      </c>
      <c r="P492" s="10" t="str">
        <f aca="false">IF(OR(L492="",I492&lt;=0),"",IF(L492&lt;=Settings!$C$7,IF(Settings!$C$6&gt;=Settings!$C$7,"Unpaid past due at year end: review","Pay before year end to avoid disallowance"),""))</f>
        <v/>
      </c>
    </row>
    <row r="493" customFormat="false" ht="15" hidden="false" customHeight="false" outlineLevel="0" collapsed="false">
      <c r="A493" s="8"/>
      <c r="B493" s="8"/>
      <c r="C493" s="19"/>
      <c r="D493" s="8"/>
      <c r="E493" s="17"/>
      <c r="F493" s="17"/>
      <c r="G493" s="21"/>
      <c r="H493" s="21"/>
      <c r="I493" s="22" t="str">
        <f aca="false">IF(D493="","",G493-H493)</f>
        <v/>
      </c>
      <c r="J493" s="23" t="str">
        <f aca="false">IF(D493="","",Settings!$C$6-E493)</f>
        <v/>
      </c>
      <c r="K493" s="10" t="str">
        <f aca="false">IF(D493="","",IF(J493&lt;=30,"0-30 days",IF(J493&lt;=45,"31-45 days",IF(J493&lt;=60,"46-60 days",IF(J493&lt;=90,"61-90 days",IF(J493&lt;=180,"91-180 days","Over 180 days"))))))</f>
        <v/>
      </c>
      <c r="L493" s="24" t="str">
        <f aca="false">IF(OR(D493="",NOT(OR(B493="Micro",B493="Small"))),"",IF(F493="",E493,F493)+IF(C493="",Settings!$C$10,MIN(C493,Settings!$C$11)))</f>
        <v/>
      </c>
      <c r="M493" s="23" t="str">
        <f aca="false">IF(L493="","",MAX(0,Settings!$C$6-L493))</f>
        <v/>
      </c>
      <c r="N493" s="10" t="str">
        <f aca="false">IF(D493="","",IF(I493&lt;=0,"Paid",IF(NOT(OR(B493="Micro",B493="Small")),"Not covered by s.15",IF(M493&gt;0,"MSME overdue","MSME within due date"))))</f>
        <v/>
      </c>
      <c r="O493" s="22" t="str">
        <f aca="false">IF(N493&lt;&gt;"MSME overdue","",ROUND(I493*((1+Settings!$C$9*Settings!$C$8/12)^(M493/(365/12))-1),0))</f>
        <v/>
      </c>
      <c r="P493" s="10" t="str">
        <f aca="false">IF(OR(L493="",I493&lt;=0),"",IF(L493&lt;=Settings!$C$7,IF(Settings!$C$6&gt;=Settings!$C$7,"Unpaid past due at year end: review","Pay before year end to avoid disallowance"),""))</f>
        <v/>
      </c>
    </row>
    <row r="494" customFormat="false" ht="15" hidden="false" customHeight="false" outlineLevel="0" collapsed="false">
      <c r="A494" s="8"/>
      <c r="B494" s="8"/>
      <c r="C494" s="19"/>
      <c r="D494" s="8"/>
      <c r="E494" s="17"/>
      <c r="F494" s="17"/>
      <c r="G494" s="21"/>
      <c r="H494" s="21"/>
      <c r="I494" s="22" t="str">
        <f aca="false">IF(D494="","",G494-H494)</f>
        <v/>
      </c>
      <c r="J494" s="23" t="str">
        <f aca="false">IF(D494="","",Settings!$C$6-E494)</f>
        <v/>
      </c>
      <c r="K494" s="10" t="str">
        <f aca="false">IF(D494="","",IF(J494&lt;=30,"0-30 days",IF(J494&lt;=45,"31-45 days",IF(J494&lt;=60,"46-60 days",IF(J494&lt;=90,"61-90 days",IF(J494&lt;=180,"91-180 days","Over 180 days"))))))</f>
        <v/>
      </c>
      <c r="L494" s="24" t="str">
        <f aca="false">IF(OR(D494="",NOT(OR(B494="Micro",B494="Small"))),"",IF(F494="",E494,F494)+IF(C494="",Settings!$C$10,MIN(C494,Settings!$C$11)))</f>
        <v/>
      </c>
      <c r="M494" s="23" t="str">
        <f aca="false">IF(L494="","",MAX(0,Settings!$C$6-L494))</f>
        <v/>
      </c>
      <c r="N494" s="10" t="str">
        <f aca="false">IF(D494="","",IF(I494&lt;=0,"Paid",IF(NOT(OR(B494="Micro",B494="Small")),"Not covered by s.15",IF(M494&gt;0,"MSME overdue","MSME within due date"))))</f>
        <v/>
      </c>
      <c r="O494" s="22" t="str">
        <f aca="false">IF(N494&lt;&gt;"MSME overdue","",ROUND(I494*((1+Settings!$C$9*Settings!$C$8/12)^(M494/(365/12))-1),0))</f>
        <v/>
      </c>
      <c r="P494" s="10" t="str">
        <f aca="false">IF(OR(L494="",I494&lt;=0),"",IF(L494&lt;=Settings!$C$7,IF(Settings!$C$6&gt;=Settings!$C$7,"Unpaid past due at year end: review","Pay before year end to avoid disallowance"),""))</f>
        <v/>
      </c>
    </row>
    <row r="495" customFormat="false" ht="15" hidden="false" customHeight="false" outlineLevel="0" collapsed="false">
      <c r="A495" s="8"/>
      <c r="B495" s="8"/>
      <c r="C495" s="19"/>
      <c r="D495" s="8"/>
      <c r="E495" s="17"/>
      <c r="F495" s="17"/>
      <c r="G495" s="21"/>
      <c r="H495" s="21"/>
      <c r="I495" s="22" t="str">
        <f aca="false">IF(D495="","",G495-H495)</f>
        <v/>
      </c>
      <c r="J495" s="23" t="str">
        <f aca="false">IF(D495="","",Settings!$C$6-E495)</f>
        <v/>
      </c>
      <c r="K495" s="10" t="str">
        <f aca="false">IF(D495="","",IF(J495&lt;=30,"0-30 days",IF(J495&lt;=45,"31-45 days",IF(J495&lt;=60,"46-60 days",IF(J495&lt;=90,"61-90 days",IF(J495&lt;=180,"91-180 days","Over 180 days"))))))</f>
        <v/>
      </c>
      <c r="L495" s="24" t="str">
        <f aca="false">IF(OR(D495="",NOT(OR(B495="Micro",B495="Small"))),"",IF(F495="",E495,F495)+IF(C495="",Settings!$C$10,MIN(C495,Settings!$C$11)))</f>
        <v/>
      </c>
      <c r="M495" s="23" t="str">
        <f aca="false">IF(L495="","",MAX(0,Settings!$C$6-L495))</f>
        <v/>
      </c>
      <c r="N495" s="10" t="str">
        <f aca="false">IF(D495="","",IF(I495&lt;=0,"Paid",IF(NOT(OR(B495="Micro",B495="Small")),"Not covered by s.15",IF(M495&gt;0,"MSME overdue","MSME within due date"))))</f>
        <v/>
      </c>
      <c r="O495" s="22" t="str">
        <f aca="false">IF(N495&lt;&gt;"MSME overdue","",ROUND(I495*((1+Settings!$C$9*Settings!$C$8/12)^(M495/(365/12))-1),0))</f>
        <v/>
      </c>
      <c r="P495" s="10" t="str">
        <f aca="false">IF(OR(L495="",I495&lt;=0),"",IF(L495&lt;=Settings!$C$7,IF(Settings!$C$6&gt;=Settings!$C$7,"Unpaid past due at year end: review","Pay before year end to avoid disallowance"),""))</f>
        <v/>
      </c>
    </row>
    <row r="496" customFormat="false" ht="15" hidden="false" customHeight="false" outlineLevel="0" collapsed="false">
      <c r="A496" s="8"/>
      <c r="B496" s="8"/>
      <c r="C496" s="19"/>
      <c r="D496" s="8"/>
      <c r="E496" s="17"/>
      <c r="F496" s="17"/>
      <c r="G496" s="21"/>
      <c r="H496" s="21"/>
      <c r="I496" s="22" t="str">
        <f aca="false">IF(D496="","",G496-H496)</f>
        <v/>
      </c>
      <c r="J496" s="23" t="str">
        <f aca="false">IF(D496="","",Settings!$C$6-E496)</f>
        <v/>
      </c>
      <c r="K496" s="10" t="str">
        <f aca="false">IF(D496="","",IF(J496&lt;=30,"0-30 days",IF(J496&lt;=45,"31-45 days",IF(J496&lt;=60,"46-60 days",IF(J496&lt;=90,"61-90 days",IF(J496&lt;=180,"91-180 days","Over 180 days"))))))</f>
        <v/>
      </c>
      <c r="L496" s="24" t="str">
        <f aca="false">IF(OR(D496="",NOT(OR(B496="Micro",B496="Small"))),"",IF(F496="",E496,F496)+IF(C496="",Settings!$C$10,MIN(C496,Settings!$C$11)))</f>
        <v/>
      </c>
      <c r="M496" s="23" t="str">
        <f aca="false">IF(L496="","",MAX(0,Settings!$C$6-L496))</f>
        <v/>
      </c>
      <c r="N496" s="10" t="str">
        <f aca="false">IF(D496="","",IF(I496&lt;=0,"Paid",IF(NOT(OR(B496="Micro",B496="Small")),"Not covered by s.15",IF(M496&gt;0,"MSME overdue","MSME within due date"))))</f>
        <v/>
      </c>
      <c r="O496" s="22" t="str">
        <f aca="false">IF(N496&lt;&gt;"MSME overdue","",ROUND(I496*((1+Settings!$C$9*Settings!$C$8/12)^(M496/(365/12))-1),0))</f>
        <v/>
      </c>
      <c r="P496" s="10" t="str">
        <f aca="false">IF(OR(L496="",I496&lt;=0),"",IF(L496&lt;=Settings!$C$7,IF(Settings!$C$6&gt;=Settings!$C$7,"Unpaid past due at year end: review","Pay before year end to avoid disallowance"),""))</f>
        <v/>
      </c>
    </row>
    <row r="497" customFormat="false" ht="15" hidden="false" customHeight="false" outlineLevel="0" collapsed="false">
      <c r="A497" s="8"/>
      <c r="B497" s="8"/>
      <c r="C497" s="19"/>
      <c r="D497" s="8"/>
      <c r="E497" s="17"/>
      <c r="F497" s="17"/>
      <c r="G497" s="21"/>
      <c r="H497" s="21"/>
      <c r="I497" s="22" t="str">
        <f aca="false">IF(D497="","",G497-H497)</f>
        <v/>
      </c>
      <c r="J497" s="23" t="str">
        <f aca="false">IF(D497="","",Settings!$C$6-E497)</f>
        <v/>
      </c>
      <c r="K497" s="10" t="str">
        <f aca="false">IF(D497="","",IF(J497&lt;=30,"0-30 days",IF(J497&lt;=45,"31-45 days",IF(J497&lt;=60,"46-60 days",IF(J497&lt;=90,"61-90 days",IF(J497&lt;=180,"91-180 days","Over 180 days"))))))</f>
        <v/>
      </c>
      <c r="L497" s="24" t="str">
        <f aca="false">IF(OR(D497="",NOT(OR(B497="Micro",B497="Small"))),"",IF(F497="",E497,F497)+IF(C497="",Settings!$C$10,MIN(C497,Settings!$C$11)))</f>
        <v/>
      </c>
      <c r="M497" s="23" t="str">
        <f aca="false">IF(L497="","",MAX(0,Settings!$C$6-L497))</f>
        <v/>
      </c>
      <c r="N497" s="10" t="str">
        <f aca="false">IF(D497="","",IF(I497&lt;=0,"Paid",IF(NOT(OR(B497="Micro",B497="Small")),"Not covered by s.15",IF(M497&gt;0,"MSME overdue","MSME within due date"))))</f>
        <v/>
      </c>
      <c r="O497" s="22" t="str">
        <f aca="false">IF(N497&lt;&gt;"MSME overdue","",ROUND(I497*((1+Settings!$C$9*Settings!$C$8/12)^(M497/(365/12))-1),0))</f>
        <v/>
      </c>
      <c r="P497" s="10" t="str">
        <f aca="false">IF(OR(L497="",I497&lt;=0),"",IF(L497&lt;=Settings!$C$7,IF(Settings!$C$6&gt;=Settings!$C$7,"Unpaid past due at year end: review","Pay before year end to avoid disallowance"),""))</f>
        <v/>
      </c>
    </row>
    <row r="498" customFormat="false" ht="15" hidden="false" customHeight="false" outlineLevel="0" collapsed="false">
      <c r="A498" s="8"/>
      <c r="B498" s="8"/>
      <c r="C498" s="19"/>
      <c r="D498" s="8"/>
      <c r="E498" s="17"/>
      <c r="F498" s="17"/>
      <c r="G498" s="21"/>
      <c r="H498" s="21"/>
      <c r="I498" s="22" t="str">
        <f aca="false">IF(D498="","",G498-H498)</f>
        <v/>
      </c>
      <c r="J498" s="23" t="str">
        <f aca="false">IF(D498="","",Settings!$C$6-E498)</f>
        <v/>
      </c>
      <c r="K498" s="10" t="str">
        <f aca="false">IF(D498="","",IF(J498&lt;=30,"0-30 days",IF(J498&lt;=45,"31-45 days",IF(J498&lt;=60,"46-60 days",IF(J498&lt;=90,"61-90 days",IF(J498&lt;=180,"91-180 days","Over 180 days"))))))</f>
        <v/>
      </c>
      <c r="L498" s="24" t="str">
        <f aca="false">IF(OR(D498="",NOT(OR(B498="Micro",B498="Small"))),"",IF(F498="",E498,F498)+IF(C498="",Settings!$C$10,MIN(C498,Settings!$C$11)))</f>
        <v/>
      </c>
      <c r="M498" s="23" t="str">
        <f aca="false">IF(L498="","",MAX(0,Settings!$C$6-L498))</f>
        <v/>
      </c>
      <c r="N498" s="10" t="str">
        <f aca="false">IF(D498="","",IF(I498&lt;=0,"Paid",IF(NOT(OR(B498="Micro",B498="Small")),"Not covered by s.15",IF(M498&gt;0,"MSME overdue","MSME within due date"))))</f>
        <v/>
      </c>
      <c r="O498" s="22" t="str">
        <f aca="false">IF(N498&lt;&gt;"MSME overdue","",ROUND(I498*((1+Settings!$C$9*Settings!$C$8/12)^(M498/(365/12))-1),0))</f>
        <v/>
      </c>
      <c r="P498" s="10" t="str">
        <f aca="false">IF(OR(L498="",I498&lt;=0),"",IF(L498&lt;=Settings!$C$7,IF(Settings!$C$6&gt;=Settings!$C$7,"Unpaid past due at year end: review","Pay before year end to avoid disallowance"),""))</f>
        <v/>
      </c>
    </row>
    <row r="499" customFormat="false" ht="15" hidden="false" customHeight="false" outlineLevel="0" collapsed="false">
      <c r="A499" s="8"/>
      <c r="B499" s="8"/>
      <c r="C499" s="19"/>
      <c r="D499" s="8"/>
      <c r="E499" s="17"/>
      <c r="F499" s="17"/>
      <c r="G499" s="21"/>
      <c r="H499" s="21"/>
      <c r="I499" s="22" t="str">
        <f aca="false">IF(D499="","",G499-H499)</f>
        <v/>
      </c>
      <c r="J499" s="23" t="str">
        <f aca="false">IF(D499="","",Settings!$C$6-E499)</f>
        <v/>
      </c>
      <c r="K499" s="10" t="str">
        <f aca="false">IF(D499="","",IF(J499&lt;=30,"0-30 days",IF(J499&lt;=45,"31-45 days",IF(J499&lt;=60,"46-60 days",IF(J499&lt;=90,"61-90 days",IF(J499&lt;=180,"91-180 days","Over 180 days"))))))</f>
        <v/>
      </c>
      <c r="L499" s="24" t="str">
        <f aca="false">IF(OR(D499="",NOT(OR(B499="Micro",B499="Small"))),"",IF(F499="",E499,F499)+IF(C499="",Settings!$C$10,MIN(C499,Settings!$C$11)))</f>
        <v/>
      </c>
      <c r="M499" s="23" t="str">
        <f aca="false">IF(L499="","",MAX(0,Settings!$C$6-L499))</f>
        <v/>
      </c>
      <c r="N499" s="10" t="str">
        <f aca="false">IF(D499="","",IF(I499&lt;=0,"Paid",IF(NOT(OR(B499="Micro",B499="Small")),"Not covered by s.15",IF(M499&gt;0,"MSME overdue","MSME within due date"))))</f>
        <v/>
      </c>
      <c r="O499" s="22" t="str">
        <f aca="false">IF(N499&lt;&gt;"MSME overdue","",ROUND(I499*((1+Settings!$C$9*Settings!$C$8/12)^(M499/(365/12))-1),0))</f>
        <v/>
      </c>
      <c r="P499" s="10" t="str">
        <f aca="false">IF(OR(L499="",I499&lt;=0),"",IF(L499&lt;=Settings!$C$7,IF(Settings!$C$6&gt;=Settings!$C$7,"Unpaid past due at year end: review","Pay before year end to avoid disallowance"),""))</f>
        <v/>
      </c>
    </row>
    <row r="500" customFormat="false" ht="15" hidden="false" customHeight="false" outlineLevel="0" collapsed="false">
      <c r="A500" s="8"/>
      <c r="B500" s="8"/>
      <c r="C500" s="19"/>
      <c r="D500" s="8"/>
      <c r="E500" s="17"/>
      <c r="F500" s="17"/>
      <c r="G500" s="21"/>
      <c r="H500" s="21"/>
      <c r="I500" s="22" t="str">
        <f aca="false">IF(D500="","",G500-H500)</f>
        <v/>
      </c>
      <c r="J500" s="23" t="str">
        <f aca="false">IF(D500="","",Settings!$C$6-E500)</f>
        <v/>
      </c>
      <c r="K500" s="10" t="str">
        <f aca="false">IF(D500="","",IF(J500&lt;=30,"0-30 days",IF(J500&lt;=45,"31-45 days",IF(J500&lt;=60,"46-60 days",IF(J500&lt;=90,"61-90 days",IF(J500&lt;=180,"91-180 days","Over 180 days"))))))</f>
        <v/>
      </c>
      <c r="L500" s="24" t="str">
        <f aca="false">IF(OR(D500="",NOT(OR(B500="Micro",B500="Small"))),"",IF(F500="",E500,F500)+IF(C500="",Settings!$C$10,MIN(C500,Settings!$C$11)))</f>
        <v/>
      </c>
      <c r="M500" s="23" t="str">
        <f aca="false">IF(L500="","",MAX(0,Settings!$C$6-L500))</f>
        <v/>
      </c>
      <c r="N500" s="10" t="str">
        <f aca="false">IF(D500="","",IF(I500&lt;=0,"Paid",IF(NOT(OR(B500="Micro",B500="Small")),"Not covered by s.15",IF(M500&gt;0,"MSME overdue","MSME within due date"))))</f>
        <v/>
      </c>
      <c r="O500" s="22" t="str">
        <f aca="false">IF(N500&lt;&gt;"MSME overdue","",ROUND(I500*((1+Settings!$C$9*Settings!$C$8/12)^(M500/(365/12))-1),0))</f>
        <v/>
      </c>
      <c r="P500" s="10" t="str">
        <f aca="false">IF(OR(L500="",I500&lt;=0),"",IF(L500&lt;=Settings!$C$7,IF(Settings!$C$6&gt;=Settings!$C$7,"Unpaid past due at year end: review","Pay before year end to avoid disallowance"),""))</f>
        <v/>
      </c>
    </row>
    <row r="501" customFormat="false" ht="15" hidden="false" customHeight="false" outlineLevel="0" collapsed="false">
      <c r="A501" s="8"/>
      <c r="B501" s="8"/>
      <c r="C501" s="19"/>
      <c r="D501" s="8"/>
      <c r="E501" s="17"/>
      <c r="F501" s="17"/>
      <c r="G501" s="21"/>
      <c r="H501" s="21"/>
      <c r="I501" s="22" t="str">
        <f aca="false">IF(D501="","",G501-H501)</f>
        <v/>
      </c>
      <c r="J501" s="23" t="str">
        <f aca="false">IF(D501="","",Settings!$C$6-E501)</f>
        <v/>
      </c>
      <c r="K501" s="10" t="str">
        <f aca="false">IF(D501="","",IF(J501&lt;=30,"0-30 days",IF(J501&lt;=45,"31-45 days",IF(J501&lt;=60,"46-60 days",IF(J501&lt;=90,"61-90 days",IF(J501&lt;=180,"91-180 days","Over 180 days"))))))</f>
        <v/>
      </c>
      <c r="L501" s="24" t="str">
        <f aca="false">IF(OR(D501="",NOT(OR(B501="Micro",B501="Small"))),"",IF(F501="",E501,F501)+IF(C501="",Settings!$C$10,MIN(C501,Settings!$C$11)))</f>
        <v/>
      </c>
      <c r="M501" s="23" t="str">
        <f aca="false">IF(L501="","",MAX(0,Settings!$C$6-L501))</f>
        <v/>
      </c>
      <c r="N501" s="10" t="str">
        <f aca="false">IF(D501="","",IF(I501&lt;=0,"Paid",IF(NOT(OR(B501="Micro",B501="Small")),"Not covered by s.15",IF(M501&gt;0,"MSME overdue","MSME within due date"))))</f>
        <v/>
      </c>
      <c r="O501" s="22" t="str">
        <f aca="false">IF(N501&lt;&gt;"MSME overdue","",ROUND(I501*((1+Settings!$C$9*Settings!$C$8/12)^(M501/(365/12))-1),0))</f>
        <v/>
      </c>
      <c r="P501" s="10" t="str">
        <f aca="false">IF(OR(L501="",I501&lt;=0),"",IF(L501&lt;=Settings!$C$7,IF(Settings!$C$6&gt;=Settings!$C$7,"Unpaid past due at year end: review","Pay before year end to avoid disallowance"),""))</f>
        <v/>
      </c>
    </row>
    <row r="502" customFormat="false" ht="15" hidden="false" customHeight="false" outlineLevel="0" collapsed="false">
      <c r="A502" s="8"/>
      <c r="B502" s="8"/>
      <c r="C502" s="19"/>
      <c r="D502" s="8"/>
      <c r="E502" s="17"/>
      <c r="F502" s="17"/>
      <c r="G502" s="21"/>
      <c r="H502" s="21"/>
      <c r="I502" s="22" t="str">
        <f aca="false">IF(D502="","",G502-H502)</f>
        <v/>
      </c>
      <c r="J502" s="23" t="str">
        <f aca="false">IF(D502="","",Settings!$C$6-E502)</f>
        <v/>
      </c>
      <c r="K502" s="10" t="str">
        <f aca="false">IF(D502="","",IF(J502&lt;=30,"0-30 days",IF(J502&lt;=45,"31-45 days",IF(J502&lt;=60,"46-60 days",IF(J502&lt;=90,"61-90 days",IF(J502&lt;=180,"91-180 days","Over 180 days"))))))</f>
        <v/>
      </c>
      <c r="L502" s="24" t="str">
        <f aca="false">IF(OR(D502="",NOT(OR(B502="Micro",B502="Small"))),"",IF(F502="",E502,F502)+IF(C502="",Settings!$C$10,MIN(C502,Settings!$C$11)))</f>
        <v/>
      </c>
      <c r="M502" s="23" t="str">
        <f aca="false">IF(L502="","",MAX(0,Settings!$C$6-L502))</f>
        <v/>
      </c>
      <c r="N502" s="10" t="str">
        <f aca="false">IF(D502="","",IF(I502&lt;=0,"Paid",IF(NOT(OR(B502="Micro",B502="Small")),"Not covered by s.15",IF(M502&gt;0,"MSME overdue","MSME within due date"))))</f>
        <v/>
      </c>
      <c r="O502" s="22" t="str">
        <f aca="false">IF(N502&lt;&gt;"MSME overdue","",ROUND(I502*((1+Settings!$C$9*Settings!$C$8/12)^(M502/(365/12))-1),0))</f>
        <v/>
      </c>
      <c r="P502" s="10" t="str">
        <f aca="false">IF(OR(L502="",I502&lt;=0),"",IF(L502&lt;=Settings!$C$7,IF(Settings!$C$6&gt;=Settings!$C$7,"Unpaid past due at year end: review","Pay before year end to avoid disallowance"),""))</f>
        <v/>
      </c>
    </row>
    <row r="503" customFormat="false" ht="15" hidden="false" customHeight="false" outlineLevel="0" collapsed="false">
      <c r="A503" s="8"/>
      <c r="B503" s="8"/>
      <c r="C503" s="19"/>
      <c r="D503" s="8"/>
      <c r="E503" s="17"/>
      <c r="F503" s="17"/>
      <c r="G503" s="21"/>
      <c r="H503" s="21"/>
      <c r="I503" s="22" t="str">
        <f aca="false">IF(D503="","",G503-H503)</f>
        <v/>
      </c>
      <c r="J503" s="23" t="str">
        <f aca="false">IF(D503="","",Settings!$C$6-E503)</f>
        <v/>
      </c>
      <c r="K503" s="10" t="str">
        <f aca="false">IF(D503="","",IF(J503&lt;=30,"0-30 days",IF(J503&lt;=45,"31-45 days",IF(J503&lt;=60,"46-60 days",IF(J503&lt;=90,"61-90 days",IF(J503&lt;=180,"91-180 days","Over 180 days"))))))</f>
        <v/>
      </c>
      <c r="L503" s="24" t="str">
        <f aca="false">IF(OR(D503="",NOT(OR(B503="Micro",B503="Small"))),"",IF(F503="",E503,F503)+IF(C503="",Settings!$C$10,MIN(C503,Settings!$C$11)))</f>
        <v/>
      </c>
      <c r="M503" s="23" t="str">
        <f aca="false">IF(L503="","",MAX(0,Settings!$C$6-L503))</f>
        <v/>
      </c>
      <c r="N503" s="10" t="str">
        <f aca="false">IF(D503="","",IF(I503&lt;=0,"Paid",IF(NOT(OR(B503="Micro",B503="Small")),"Not covered by s.15",IF(M503&gt;0,"MSME overdue","MSME within due date"))))</f>
        <v/>
      </c>
      <c r="O503" s="22" t="str">
        <f aca="false">IF(N503&lt;&gt;"MSME overdue","",ROUND(I503*((1+Settings!$C$9*Settings!$C$8/12)^(M503/(365/12))-1),0))</f>
        <v/>
      </c>
      <c r="P503" s="10" t="str">
        <f aca="false">IF(OR(L503="",I503&lt;=0),"",IF(L503&lt;=Settings!$C$7,IF(Settings!$C$6&gt;=Settings!$C$7,"Unpaid past due at year end: review","Pay before year end to avoid disallowance"),""))</f>
        <v/>
      </c>
    </row>
    <row r="504" customFormat="false" ht="15" hidden="false" customHeight="false" outlineLevel="0" collapsed="false">
      <c r="A504" s="8"/>
      <c r="B504" s="8"/>
      <c r="C504" s="19"/>
      <c r="D504" s="8"/>
      <c r="E504" s="17"/>
      <c r="F504" s="17"/>
      <c r="G504" s="21"/>
      <c r="H504" s="21"/>
      <c r="I504" s="22" t="str">
        <f aca="false">IF(D504="","",G504-H504)</f>
        <v/>
      </c>
      <c r="J504" s="23" t="str">
        <f aca="false">IF(D504="","",Settings!$C$6-E504)</f>
        <v/>
      </c>
      <c r="K504" s="10" t="str">
        <f aca="false">IF(D504="","",IF(J504&lt;=30,"0-30 days",IF(J504&lt;=45,"31-45 days",IF(J504&lt;=60,"46-60 days",IF(J504&lt;=90,"61-90 days",IF(J504&lt;=180,"91-180 days","Over 180 days"))))))</f>
        <v/>
      </c>
      <c r="L504" s="24" t="str">
        <f aca="false">IF(OR(D504="",NOT(OR(B504="Micro",B504="Small"))),"",IF(F504="",E504,F504)+IF(C504="",Settings!$C$10,MIN(C504,Settings!$C$11)))</f>
        <v/>
      </c>
      <c r="M504" s="23" t="str">
        <f aca="false">IF(L504="","",MAX(0,Settings!$C$6-L504))</f>
        <v/>
      </c>
      <c r="N504" s="10" t="str">
        <f aca="false">IF(D504="","",IF(I504&lt;=0,"Paid",IF(NOT(OR(B504="Micro",B504="Small")),"Not covered by s.15",IF(M504&gt;0,"MSME overdue","MSME within due date"))))</f>
        <v/>
      </c>
      <c r="O504" s="22" t="str">
        <f aca="false">IF(N504&lt;&gt;"MSME overdue","",ROUND(I504*((1+Settings!$C$9*Settings!$C$8/12)^(M504/(365/12))-1),0))</f>
        <v/>
      </c>
      <c r="P504" s="10" t="str">
        <f aca="false">IF(OR(L504="",I504&lt;=0),"",IF(L504&lt;=Settings!$C$7,IF(Settings!$C$6&gt;=Settings!$C$7,"Unpaid past due at year end: review","Pay before year end to avoid disallowance"),""))</f>
        <v/>
      </c>
    </row>
    <row r="505" customFormat="false" ht="15" hidden="false" customHeight="false" outlineLevel="0" collapsed="false">
      <c r="A505" s="8"/>
      <c r="B505" s="8"/>
      <c r="C505" s="19"/>
      <c r="D505" s="8"/>
      <c r="E505" s="17"/>
      <c r="F505" s="17"/>
      <c r="G505" s="21"/>
      <c r="H505" s="21"/>
      <c r="I505" s="22" t="str">
        <f aca="false">IF(D505="","",G505-H505)</f>
        <v/>
      </c>
      <c r="J505" s="23" t="str">
        <f aca="false">IF(D505="","",Settings!$C$6-E505)</f>
        <v/>
      </c>
      <c r="K505" s="10" t="str">
        <f aca="false">IF(D505="","",IF(J505&lt;=30,"0-30 days",IF(J505&lt;=45,"31-45 days",IF(J505&lt;=60,"46-60 days",IF(J505&lt;=90,"61-90 days",IF(J505&lt;=180,"91-180 days","Over 180 days"))))))</f>
        <v/>
      </c>
      <c r="L505" s="24" t="str">
        <f aca="false">IF(OR(D505="",NOT(OR(B505="Micro",B505="Small"))),"",IF(F505="",E505,F505)+IF(C505="",Settings!$C$10,MIN(C505,Settings!$C$11)))</f>
        <v/>
      </c>
      <c r="M505" s="23" t="str">
        <f aca="false">IF(L505="","",MAX(0,Settings!$C$6-L505))</f>
        <v/>
      </c>
      <c r="N505" s="10" t="str">
        <f aca="false">IF(D505="","",IF(I505&lt;=0,"Paid",IF(NOT(OR(B505="Micro",B505="Small")),"Not covered by s.15",IF(M505&gt;0,"MSME overdue","MSME within due date"))))</f>
        <v/>
      </c>
      <c r="O505" s="22" t="str">
        <f aca="false">IF(N505&lt;&gt;"MSME overdue","",ROUND(I505*((1+Settings!$C$9*Settings!$C$8/12)^(M505/(365/12))-1),0))</f>
        <v/>
      </c>
      <c r="P505" s="10" t="str">
        <f aca="false">IF(OR(L505="",I505&lt;=0),"",IF(L505&lt;=Settings!$C$7,IF(Settings!$C$6&gt;=Settings!$C$7,"Unpaid past due at year end: review","Pay before year end to avoid disallowance"),""))</f>
        <v/>
      </c>
    </row>
    <row r="506" customFormat="false" ht="15" hidden="false" customHeight="false" outlineLevel="0" collapsed="false">
      <c r="A506" s="8"/>
      <c r="B506" s="8"/>
      <c r="C506" s="19"/>
      <c r="D506" s="8"/>
      <c r="E506" s="17"/>
      <c r="F506" s="17"/>
      <c r="G506" s="21"/>
      <c r="H506" s="21"/>
      <c r="I506" s="22" t="str">
        <f aca="false">IF(D506="","",G506-H506)</f>
        <v/>
      </c>
      <c r="J506" s="23" t="str">
        <f aca="false">IF(D506="","",Settings!$C$6-E506)</f>
        <v/>
      </c>
      <c r="K506" s="10" t="str">
        <f aca="false">IF(D506="","",IF(J506&lt;=30,"0-30 days",IF(J506&lt;=45,"31-45 days",IF(J506&lt;=60,"46-60 days",IF(J506&lt;=90,"61-90 days",IF(J506&lt;=180,"91-180 days","Over 180 days"))))))</f>
        <v/>
      </c>
      <c r="L506" s="24" t="str">
        <f aca="false">IF(OR(D506="",NOT(OR(B506="Micro",B506="Small"))),"",IF(F506="",E506,F506)+IF(C506="",Settings!$C$10,MIN(C506,Settings!$C$11)))</f>
        <v/>
      </c>
      <c r="M506" s="23" t="str">
        <f aca="false">IF(L506="","",MAX(0,Settings!$C$6-L506))</f>
        <v/>
      </c>
      <c r="N506" s="10" t="str">
        <f aca="false">IF(D506="","",IF(I506&lt;=0,"Paid",IF(NOT(OR(B506="Micro",B506="Small")),"Not covered by s.15",IF(M506&gt;0,"MSME overdue","MSME within due date"))))</f>
        <v/>
      </c>
      <c r="O506" s="22" t="str">
        <f aca="false">IF(N506&lt;&gt;"MSME overdue","",ROUND(I506*((1+Settings!$C$9*Settings!$C$8/12)^(M506/(365/12))-1),0))</f>
        <v/>
      </c>
      <c r="P506" s="10" t="str">
        <f aca="false">IF(OR(L506="",I506&lt;=0),"",IF(L506&lt;=Settings!$C$7,IF(Settings!$C$6&gt;=Settings!$C$7,"Unpaid past due at year end: review","Pay before year end to avoid disallowance"),""))</f>
        <v/>
      </c>
    </row>
    <row r="507" customFormat="false" ht="15" hidden="false" customHeight="false" outlineLevel="0" collapsed="false">
      <c r="A507" s="8"/>
      <c r="B507" s="8"/>
      <c r="C507" s="19"/>
      <c r="D507" s="8"/>
      <c r="E507" s="17"/>
      <c r="F507" s="17"/>
      <c r="G507" s="21"/>
      <c r="H507" s="21"/>
      <c r="I507" s="22" t="str">
        <f aca="false">IF(D507="","",G507-H507)</f>
        <v/>
      </c>
      <c r="J507" s="23" t="str">
        <f aca="false">IF(D507="","",Settings!$C$6-E507)</f>
        <v/>
      </c>
      <c r="K507" s="10" t="str">
        <f aca="false">IF(D507="","",IF(J507&lt;=30,"0-30 days",IF(J507&lt;=45,"31-45 days",IF(J507&lt;=60,"46-60 days",IF(J507&lt;=90,"61-90 days",IF(J507&lt;=180,"91-180 days","Over 180 days"))))))</f>
        <v/>
      </c>
      <c r="L507" s="24" t="str">
        <f aca="false">IF(OR(D507="",NOT(OR(B507="Micro",B507="Small"))),"",IF(F507="",E507,F507)+IF(C507="",Settings!$C$10,MIN(C507,Settings!$C$11)))</f>
        <v/>
      </c>
      <c r="M507" s="23" t="str">
        <f aca="false">IF(L507="","",MAX(0,Settings!$C$6-L507))</f>
        <v/>
      </c>
      <c r="N507" s="10" t="str">
        <f aca="false">IF(D507="","",IF(I507&lt;=0,"Paid",IF(NOT(OR(B507="Micro",B507="Small")),"Not covered by s.15",IF(M507&gt;0,"MSME overdue","MSME within due date"))))</f>
        <v/>
      </c>
      <c r="O507" s="22" t="str">
        <f aca="false">IF(N507&lt;&gt;"MSME overdue","",ROUND(I507*((1+Settings!$C$9*Settings!$C$8/12)^(M507/(365/12))-1),0))</f>
        <v/>
      </c>
      <c r="P507" s="10" t="str">
        <f aca="false">IF(OR(L507="",I507&lt;=0),"",IF(L507&lt;=Settings!$C$7,IF(Settings!$C$6&gt;=Settings!$C$7,"Unpaid past due at year end: review","Pay before year end to avoid disallowance"),""))</f>
        <v/>
      </c>
    </row>
    <row r="508" customFormat="false" ht="15" hidden="false" customHeight="false" outlineLevel="0" collapsed="false">
      <c r="A508" s="8"/>
      <c r="B508" s="8"/>
      <c r="C508" s="19"/>
      <c r="D508" s="8"/>
      <c r="E508" s="17"/>
      <c r="F508" s="17"/>
      <c r="G508" s="21"/>
      <c r="H508" s="21"/>
      <c r="I508" s="22" t="str">
        <f aca="false">IF(D508="","",G508-H508)</f>
        <v/>
      </c>
      <c r="J508" s="23" t="str">
        <f aca="false">IF(D508="","",Settings!$C$6-E508)</f>
        <v/>
      </c>
      <c r="K508" s="10" t="str">
        <f aca="false">IF(D508="","",IF(J508&lt;=30,"0-30 days",IF(J508&lt;=45,"31-45 days",IF(J508&lt;=60,"46-60 days",IF(J508&lt;=90,"61-90 days",IF(J508&lt;=180,"91-180 days","Over 180 days"))))))</f>
        <v/>
      </c>
      <c r="L508" s="24" t="str">
        <f aca="false">IF(OR(D508="",NOT(OR(B508="Micro",B508="Small"))),"",IF(F508="",E508,F508)+IF(C508="",Settings!$C$10,MIN(C508,Settings!$C$11)))</f>
        <v/>
      </c>
      <c r="M508" s="23" t="str">
        <f aca="false">IF(L508="","",MAX(0,Settings!$C$6-L508))</f>
        <v/>
      </c>
      <c r="N508" s="10" t="str">
        <f aca="false">IF(D508="","",IF(I508&lt;=0,"Paid",IF(NOT(OR(B508="Micro",B508="Small")),"Not covered by s.15",IF(M508&gt;0,"MSME overdue","MSME within due date"))))</f>
        <v/>
      </c>
      <c r="O508" s="22" t="str">
        <f aca="false">IF(N508&lt;&gt;"MSME overdue","",ROUND(I508*((1+Settings!$C$9*Settings!$C$8/12)^(M508/(365/12))-1),0))</f>
        <v/>
      </c>
      <c r="P508" s="10" t="str">
        <f aca="false">IF(OR(L508="",I508&lt;=0),"",IF(L508&lt;=Settings!$C$7,IF(Settings!$C$6&gt;=Settings!$C$7,"Unpaid past due at year end: review","Pay before year end to avoid disallowance"),""))</f>
        <v/>
      </c>
    </row>
    <row r="509" customFormat="false" ht="15" hidden="false" customHeight="false" outlineLevel="0" collapsed="false">
      <c r="A509" s="8"/>
      <c r="B509" s="8"/>
      <c r="C509" s="19"/>
      <c r="D509" s="8"/>
      <c r="E509" s="17"/>
      <c r="F509" s="17"/>
      <c r="G509" s="21"/>
      <c r="H509" s="21"/>
      <c r="I509" s="22" t="str">
        <f aca="false">IF(D509="","",G509-H509)</f>
        <v/>
      </c>
      <c r="J509" s="23" t="str">
        <f aca="false">IF(D509="","",Settings!$C$6-E509)</f>
        <v/>
      </c>
      <c r="K509" s="10" t="str">
        <f aca="false">IF(D509="","",IF(J509&lt;=30,"0-30 days",IF(J509&lt;=45,"31-45 days",IF(J509&lt;=60,"46-60 days",IF(J509&lt;=90,"61-90 days",IF(J509&lt;=180,"91-180 days","Over 180 days"))))))</f>
        <v/>
      </c>
      <c r="L509" s="24" t="str">
        <f aca="false">IF(OR(D509="",NOT(OR(B509="Micro",B509="Small"))),"",IF(F509="",E509,F509)+IF(C509="",Settings!$C$10,MIN(C509,Settings!$C$11)))</f>
        <v/>
      </c>
      <c r="M509" s="23" t="str">
        <f aca="false">IF(L509="","",MAX(0,Settings!$C$6-L509))</f>
        <v/>
      </c>
      <c r="N509" s="10" t="str">
        <f aca="false">IF(D509="","",IF(I509&lt;=0,"Paid",IF(NOT(OR(B509="Micro",B509="Small")),"Not covered by s.15",IF(M509&gt;0,"MSME overdue","MSME within due date"))))</f>
        <v/>
      </c>
      <c r="O509" s="22" t="str">
        <f aca="false">IF(N509&lt;&gt;"MSME overdue","",ROUND(I509*((1+Settings!$C$9*Settings!$C$8/12)^(M509/(365/12))-1),0))</f>
        <v/>
      </c>
      <c r="P509" s="10" t="str">
        <f aca="false">IF(OR(L509="",I509&lt;=0),"",IF(L509&lt;=Settings!$C$7,IF(Settings!$C$6&gt;=Settings!$C$7,"Unpaid past due at year end: review","Pay before year end to avoid disallowance"),""))</f>
        <v/>
      </c>
    </row>
    <row r="510" customFormat="false" ht="15" hidden="false" customHeight="false" outlineLevel="0" collapsed="false">
      <c r="A510" s="8"/>
      <c r="B510" s="8"/>
      <c r="C510" s="19"/>
      <c r="D510" s="8"/>
      <c r="E510" s="17"/>
      <c r="F510" s="17"/>
      <c r="G510" s="21"/>
      <c r="H510" s="21"/>
      <c r="I510" s="22" t="str">
        <f aca="false">IF(D510="","",G510-H510)</f>
        <v/>
      </c>
      <c r="J510" s="23" t="str">
        <f aca="false">IF(D510="","",Settings!$C$6-E510)</f>
        <v/>
      </c>
      <c r="K510" s="10" t="str">
        <f aca="false">IF(D510="","",IF(J510&lt;=30,"0-30 days",IF(J510&lt;=45,"31-45 days",IF(J510&lt;=60,"46-60 days",IF(J510&lt;=90,"61-90 days",IF(J510&lt;=180,"91-180 days","Over 180 days"))))))</f>
        <v/>
      </c>
      <c r="L510" s="24" t="str">
        <f aca="false">IF(OR(D510="",NOT(OR(B510="Micro",B510="Small"))),"",IF(F510="",E510,F510)+IF(C510="",Settings!$C$10,MIN(C510,Settings!$C$11)))</f>
        <v/>
      </c>
      <c r="M510" s="23" t="str">
        <f aca="false">IF(L510="","",MAX(0,Settings!$C$6-L510))</f>
        <v/>
      </c>
      <c r="N510" s="10" t="str">
        <f aca="false">IF(D510="","",IF(I510&lt;=0,"Paid",IF(NOT(OR(B510="Micro",B510="Small")),"Not covered by s.15",IF(M510&gt;0,"MSME overdue","MSME within due date"))))</f>
        <v/>
      </c>
      <c r="O510" s="22" t="str">
        <f aca="false">IF(N510&lt;&gt;"MSME overdue","",ROUND(I510*((1+Settings!$C$9*Settings!$C$8/12)^(M510/(365/12))-1),0))</f>
        <v/>
      </c>
      <c r="P510" s="10" t="str">
        <f aca="false">IF(OR(L510="",I510&lt;=0),"",IF(L510&lt;=Settings!$C$7,IF(Settings!$C$6&gt;=Settings!$C$7,"Unpaid past due at year end: review","Pay before year end to avoid disallowance"),""))</f>
        <v/>
      </c>
    </row>
    <row r="511" customFormat="false" ht="15" hidden="false" customHeight="false" outlineLevel="0" collapsed="false">
      <c r="A511" s="8"/>
      <c r="B511" s="8"/>
      <c r="C511" s="19"/>
      <c r="D511" s="8"/>
      <c r="E511" s="17"/>
      <c r="F511" s="17"/>
      <c r="G511" s="21"/>
      <c r="H511" s="21"/>
      <c r="I511" s="22" t="str">
        <f aca="false">IF(D511="","",G511-H511)</f>
        <v/>
      </c>
      <c r="J511" s="23" t="str">
        <f aca="false">IF(D511="","",Settings!$C$6-E511)</f>
        <v/>
      </c>
      <c r="K511" s="10" t="str">
        <f aca="false">IF(D511="","",IF(J511&lt;=30,"0-30 days",IF(J511&lt;=45,"31-45 days",IF(J511&lt;=60,"46-60 days",IF(J511&lt;=90,"61-90 days",IF(J511&lt;=180,"91-180 days","Over 180 days"))))))</f>
        <v/>
      </c>
      <c r="L511" s="24" t="str">
        <f aca="false">IF(OR(D511="",NOT(OR(B511="Micro",B511="Small"))),"",IF(F511="",E511,F511)+IF(C511="",Settings!$C$10,MIN(C511,Settings!$C$11)))</f>
        <v/>
      </c>
      <c r="M511" s="23" t="str">
        <f aca="false">IF(L511="","",MAX(0,Settings!$C$6-L511))</f>
        <v/>
      </c>
      <c r="N511" s="10" t="str">
        <f aca="false">IF(D511="","",IF(I511&lt;=0,"Paid",IF(NOT(OR(B511="Micro",B511="Small")),"Not covered by s.15",IF(M511&gt;0,"MSME overdue","MSME within due date"))))</f>
        <v/>
      </c>
      <c r="O511" s="22" t="str">
        <f aca="false">IF(N511&lt;&gt;"MSME overdue","",ROUND(I511*((1+Settings!$C$9*Settings!$C$8/12)^(M511/(365/12))-1),0))</f>
        <v/>
      </c>
      <c r="P511" s="10" t="str">
        <f aca="false">IF(OR(L511="",I511&lt;=0),"",IF(L511&lt;=Settings!$C$7,IF(Settings!$C$6&gt;=Settings!$C$7,"Unpaid past due at year end: review","Pay before year end to avoid disallowance"),""))</f>
        <v/>
      </c>
    </row>
    <row r="512" customFormat="false" ht="15" hidden="false" customHeight="false" outlineLevel="0" collapsed="false">
      <c r="A512" s="8"/>
      <c r="B512" s="8"/>
      <c r="C512" s="19"/>
      <c r="D512" s="8"/>
      <c r="E512" s="17"/>
      <c r="F512" s="17"/>
      <c r="G512" s="21"/>
      <c r="H512" s="21"/>
      <c r="I512" s="22" t="str">
        <f aca="false">IF(D512="","",G512-H512)</f>
        <v/>
      </c>
      <c r="J512" s="23" t="str">
        <f aca="false">IF(D512="","",Settings!$C$6-E512)</f>
        <v/>
      </c>
      <c r="K512" s="10" t="str">
        <f aca="false">IF(D512="","",IF(J512&lt;=30,"0-30 days",IF(J512&lt;=45,"31-45 days",IF(J512&lt;=60,"46-60 days",IF(J512&lt;=90,"61-90 days",IF(J512&lt;=180,"91-180 days","Over 180 days"))))))</f>
        <v/>
      </c>
      <c r="L512" s="24" t="str">
        <f aca="false">IF(OR(D512="",NOT(OR(B512="Micro",B512="Small"))),"",IF(F512="",E512,F512)+IF(C512="",Settings!$C$10,MIN(C512,Settings!$C$11)))</f>
        <v/>
      </c>
      <c r="M512" s="23" t="str">
        <f aca="false">IF(L512="","",MAX(0,Settings!$C$6-L512))</f>
        <v/>
      </c>
      <c r="N512" s="10" t="str">
        <f aca="false">IF(D512="","",IF(I512&lt;=0,"Paid",IF(NOT(OR(B512="Micro",B512="Small")),"Not covered by s.15",IF(M512&gt;0,"MSME overdue","MSME within due date"))))</f>
        <v/>
      </c>
      <c r="O512" s="22" t="str">
        <f aca="false">IF(N512&lt;&gt;"MSME overdue","",ROUND(I512*((1+Settings!$C$9*Settings!$C$8/12)^(M512/(365/12))-1),0))</f>
        <v/>
      </c>
      <c r="P512" s="10" t="str">
        <f aca="false">IF(OR(L512="",I512&lt;=0),"",IF(L512&lt;=Settings!$C$7,IF(Settings!$C$6&gt;=Settings!$C$7,"Unpaid past due at year end: review","Pay before year end to avoid disallowance"),""))</f>
        <v/>
      </c>
    </row>
    <row r="513" customFormat="false" ht="15" hidden="false" customHeight="false" outlineLevel="0" collapsed="false">
      <c r="A513" s="8"/>
      <c r="B513" s="8"/>
      <c r="C513" s="19"/>
      <c r="D513" s="8"/>
      <c r="E513" s="17"/>
      <c r="F513" s="17"/>
      <c r="G513" s="21"/>
      <c r="H513" s="21"/>
      <c r="I513" s="22" t="str">
        <f aca="false">IF(D513="","",G513-H513)</f>
        <v/>
      </c>
      <c r="J513" s="23" t="str">
        <f aca="false">IF(D513="","",Settings!$C$6-E513)</f>
        <v/>
      </c>
      <c r="K513" s="10" t="str">
        <f aca="false">IF(D513="","",IF(J513&lt;=30,"0-30 days",IF(J513&lt;=45,"31-45 days",IF(J513&lt;=60,"46-60 days",IF(J513&lt;=90,"61-90 days",IF(J513&lt;=180,"91-180 days","Over 180 days"))))))</f>
        <v/>
      </c>
      <c r="L513" s="24" t="str">
        <f aca="false">IF(OR(D513="",NOT(OR(B513="Micro",B513="Small"))),"",IF(F513="",E513,F513)+IF(C513="",Settings!$C$10,MIN(C513,Settings!$C$11)))</f>
        <v/>
      </c>
      <c r="M513" s="23" t="str">
        <f aca="false">IF(L513="","",MAX(0,Settings!$C$6-L513))</f>
        <v/>
      </c>
      <c r="N513" s="10" t="str">
        <f aca="false">IF(D513="","",IF(I513&lt;=0,"Paid",IF(NOT(OR(B513="Micro",B513="Small")),"Not covered by s.15",IF(M513&gt;0,"MSME overdue","MSME within due date"))))</f>
        <v/>
      </c>
      <c r="O513" s="22" t="str">
        <f aca="false">IF(N513&lt;&gt;"MSME overdue","",ROUND(I513*((1+Settings!$C$9*Settings!$C$8/12)^(M513/(365/12))-1),0))</f>
        <v/>
      </c>
      <c r="P513" s="10" t="str">
        <f aca="false">IF(OR(L513="",I513&lt;=0),"",IF(L513&lt;=Settings!$C$7,IF(Settings!$C$6&gt;=Settings!$C$7,"Unpaid past due at year end: review","Pay before year end to avoid disallowance"),""))</f>
        <v/>
      </c>
    </row>
    <row r="514" customFormat="false" ht="15" hidden="false" customHeight="false" outlineLevel="0" collapsed="false">
      <c r="A514" s="8"/>
      <c r="B514" s="8"/>
      <c r="C514" s="19"/>
      <c r="D514" s="8"/>
      <c r="E514" s="17"/>
      <c r="F514" s="17"/>
      <c r="G514" s="21"/>
      <c r="H514" s="21"/>
      <c r="I514" s="22" t="str">
        <f aca="false">IF(D514="","",G514-H514)</f>
        <v/>
      </c>
      <c r="J514" s="23" t="str">
        <f aca="false">IF(D514="","",Settings!$C$6-E514)</f>
        <v/>
      </c>
      <c r="K514" s="10" t="str">
        <f aca="false">IF(D514="","",IF(J514&lt;=30,"0-30 days",IF(J514&lt;=45,"31-45 days",IF(J514&lt;=60,"46-60 days",IF(J514&lt;=90,"61-90 days",IF(J514&lt;=180,"91-180 days","Over 180 days"))))))</f>
        <v/>
      </c>
      <c r="L514" s="24" t="str">
        <f aca="false">IF(OR(D514="",NOT(OR(B514="Micro",B514="Small"))),"",IF(F514="",E514,F514)+IF(C514="",Settings!$C$10,MIN(C514,Settings!$C$11)))</f>
        <v/>
      </c>
      <c r="M514" s="23" t="str">
        <f aca="false">IF(L514="","",MAX(0,Settings!$C$6-L514))</f>
        <v/>
      </c>
      <c r="N514" s="10" t="str">
        <f aca="false">IF(D514="","",IF(I514&lt;=0,"Paid",IF(NOT(OR(B514="Micro",B514="Small")),"Not covered by s.15",IF(M514&gt;0,"MSME overdue","MSME within due date"))))</f>
        <v/>
      </c>
      <c r="O514" s="22" t="str">
        <f aca="false">IF(N514&lt;&gt;"MSME overdue","",ROUND(I514*((1+Settings!$C$9*Settings!$C$8/12)^(M514/(365/12))-1),0))</f>
        <v/>
      </c>
      <c r="P514" s="10" t="str">
        <f aca="false">IF(OR(L514="",I514&lt;=0),"",IF(L514&lt;=Settings!$C$7,IF(Settings!$C$6&gt;=Settings!$C$7,"Unpaid past due at year end: review","Pay before year end to avoid disallowance"),""))</f>
        <v/>
      </c>
    </row>
    <row r="515" customFormat="false" ht="15" hidden="false" customHeight="false" outlineLevel="0" collapsed="false">
      <c r="A515" s="8"/>
      <c r="B515" s="8"/>
      <c r="C515" s="19"/>
      <c r="D515" s="8"/>
      <c r="E515" s="17"/>
      <c r="F515" s="17"/>
      <c r="G515" s="21"/>
      <c r="H515" s="21"/>
      <c r="I515" s="22" t="str">
        <f aca="false">IF(D515="","",G515-H515)</f>
        <v/>
      </c>
      <c r="J515" s="23" t="str">
        <f aca="false">IF(D515="","",Settings!$C$6-E515)</f>
        <v/>
      </c>
      <c r="K515" s="10" t="str">
        <f aca="false">IF(D515="","",IF(J515&lt;=30,"0-30 days",IF(J515&lt;=45,"31-45 days",IF(J515&lt;=60,"46-60 days",IF(J515&lt;=90,"61-90 days",IF(J515&lt;=180,"91-180 days","Over 180 days"))))))</f>
        <v/>
      </c>
      <c r="L515" s="24" t="str">
        <f aca="false">IF(OR(D515="",NOT(OR(B515="Micro",B515="Small"))),"",IF(F515="",E515,F515)+IF(C515="",Settings!$C$10,MIN(C515,Settings!$C$11)))</f>
        <v/>
      </c>
      <c r="M515" s="23" t="str">
        <f aca="false">IF(L515="","",MAX(0,Settings!$C$6-L515))</f>
        <v/>
      </c>
      <c r="N515" s="10" t="str">
        <f aca="false">IF(D515="","",IF(I515&lt;=0,"Paid",IF(NOT(OR(B515="Micro",B515="Small")),"Not covered by s.15",IF(M515&gt;0,"MSME overdue","MSME within due date"))))</f>
        <v/>
      </c>
      <c r="O515" s="22" t="str">
        <f aca="false">IF(N515&lt;&gt;"MSME overdue","",ROUND(I515*((1+Settings!$C$9*Settings!$C$8/12)^(M515/(365/12))-1),0))</f>
        <v/>
      </c>
      <c r="P515" s="10" t="str">
        <f aca="false">IF(OR(L515="",I515&lt;=0),"",IF(L515&lt;=Settings!$C$7,IF(Settings!$C$6&gt;=Settings!$C$7,"Unpaid past due at year end: review","Pay before year end to avoid disallowance"),""))</f>
        <v/>
      </c>
    </row>
    <row r="516" customFormat="false" ht="15" hidden="false" customHeight="false" outlineLevel="0" collapsed="false">
      <c r="A516" s="8"/>
      <c r="B516" s="8"/>
      <c r="C516" s="19"/>
      <c r="D516" s="8"/>
      <c r="E516" s="17"/>
      <c r="F516" s="17"/>
      <c r="G516" s="21"/>
      <c r="H516" s="21"/>
      <c r="I516" s="22" t="str">
        <f aca="false">IF(D516="","",G516-H516)</f>
        <v/>
      </c>
      <c r="J516" s="23" t="str">
        <f aca="false">IF(D516="","",Settings!$C$6-E516)</f>
        <v/>
      </c>
      <c r="K516" s="10" t="str">
        <f aca="false">IF(D516="","",IF(J516&lt;=30,"0-30 days",IF(J516&lt;=45,"31-45 days",IF(J516&lt;=60,"46-60 days",IF(J516&lt;=90,"61-90 days",IF(J516&lt;=180,"91-180 days","Over 180 days"))))))</f>
        <v/>
      </c>
      <c r="L516" s="24" t="str">
        <f aca="false">IF(OR(D516="",NOT(OR(B516="Micro",B516="Small"))),"",IF(F516="",E516,F516)+IF(C516="",Settings!$C$10,MIN(C516,Settings!$C$11)))</f>
        <v/>
      </c>
      <c r="M516" s="23" t="str">
        <f aca="false">IF(L516="","",MAX(0,Settings!$C$6-L516))</f>
        <v/>
      </c>
      <c r="N516" s="10" t="str">
        <f aca="false">IF(D516="","",IF(I516&lt;=0,"Paid",IF(NOT(OR(B516="Micro",B516="Small")),"Not covered by s.15",IF(M516&gt;0,"MSME overdue","MSME within due date"))))</f>
        <v/>
      </c>
      <c r="O516" s="22" t="str">
        <f aca="false">IF(N516&lt;&gt;"MSME overdue","",ROUND(I516*((1+Settings!$C$9*Settings!$C$8/12)^(M516/(365/12))-1),0))</f>
        <v/>
      </c>
      <c r="P516" s="10" t="str">
        <f aca="false">IF(OR(L516="",I516&lt;=0),"",IF(L516&lt;=Settings!$C$7,IF(Settings!$C$6&gt;=Settings!$C$7,"Unpaid past due at year end: review","Pay before year end to avoid disallowance"),""))</f>
        <v/>
      </c>
    </row>
    <row r="517" customFormat="false" ht="15" hidden="false" customHeight="false" outlineLevel="0" collapsed="false">
      <c r="A517" s="8"/>
      <c r="B517" s="8"/>
      <c r="C517" s="19"/>
      <c r="D517" s="8"/>
      <c r="E517" s="17"/>
      <c r="F517" s="17"/>
      <c r="G517" s="21"/>
      <c r="H517" s="21"/>
      <c r="I517" s="22" t="str">
        <f aca="false">IF(D517="","",G517-H517)</f>
        <v/>
      </c>
      <c r="J517" s="23" t="str">
        <f aca="false">IF(D517="","",Settings!$C$6-E517)</f>
        <v/>
      </c>
      <c r="K517" s="10" t="str">
        <f aca="false">IF(D517="","",IF(J517&lt;=30,"0-30 days",IF(J517&lt;=45,"31-45 days",IF(J517&lt;=60,"46-60 days",IF(J517&lt;=90,"61-90 days",IF(J517&lt;=180,"91-180 days","Over 180 days"))))))</f>
        <v/>
      </c>
      <c r="L517" s="24" t="str">
        <f aca="false">IF(OR(D517="",NOT(OR(B517="Micro",B517="Small"))),"",IF(F517="",E517,F517)+IF(C517="",Settings!$C$10,MIN(C517,Settings!$C$11)))</f>
        <v/>
      </c>
      <c r="M517" s="23" t="str">
        <f aca="false">IF(L517="","",MAX(0,Settings!$C$6-L517))</f>
        <v/>
      </c>
      <c r="N517" s="10" t="str">
        <f aca="false">IF(D517="","",IF(I517&lt;=0,"Paid",IF(NOT(OR(B517="Micro",B517="Small")),"Not covered by s.15",IF(M517&gt;0,"MSME overdue","MSME within due date"))))</f>
        <v/>
      </c>
      <c r="O517" s="22" t="str">
        <f aca="false">IF(N517&lt;&gt;"MSME overdue","",ROUND(I517*((1+Settings!$C$9*Settings!$C$8/12)^(M517/(365/12))-1),0))</f>
        <v/>
      </c>
      <c r="P517" s="10" t="str">
        <f aca="false">IF(OR(L517="",I517&lt;=0),"",IF(L517&lt;=Settings!$C$7,IF(Settings!$C$6&gt;=Settings!$C$7,"Unpaid past due at year end: review","Pay before year end to avoid disallowance"),""))</f>
        <v/>
      </c>
    </row>
    <row r="518" customFormat="false" ht="15" hidden="false" customHeight="false" outlineLevel="0" collapsed="false">
      <c r="A518" s="8"/>
      <c r="B518" s="8"/>
      <c r="C518" s="19"/>
      <c r="D518" s="8"/>
      <c r="E518" s="17"/>
      <c r="F518" s="17"/>
      <c r="G518" s="21"/>
      <c r="H518" s="21"/>
      <c r="I518" s="22" t="str">
        <f aca="false">IF(D518="","",G518-H518)</f>
        <v/>
      </c>
      <c r="J518" s="23" t="str">
        <f aca="false">IF(D518="","",Settings!$C$6-E518)</f>
        <v/>
      </c>
      <c r="K518" s="10" t="str">
        <f aca="false">IF(D518="","",IF(J518&lt;=30,"0-30 days",IF(J518&lt;=45,"31-45 days",IF(J518&lt;=60,"46-60 days",IF(J518&lt;=90,"61-90 days",IF(J518&lt;=180,"91-180 days","Over 180 days"))))))</f>
        <v/>
      </c>
      <c r="L518" s="24" t="str">
        <f aca="false">IF(OR(D518="",NOT(OR(B518="Micro",B518="Small"))),"",IF(F518="",E518,F518)+IF(C518="",Settings!$C$10,MIN(C518,Settings!$C$11)))</f>
        <v/>
      </c>
      <c r="M518" s="23" t="str">
        <f aca="false">IF(L518="","",MAX(0,Settings!$C$6-L518))</f>
        <v/>
      </c>
      <c r="N518" s="10" t="str">
        <f aca="false">IF(D518="","",IF(I518&lt;=0,"Paid",IF(NOT(OR(B518="Micro",B518="Small")),"Not covered by s.15",IF(M518&gt;0,"MSME overdue","MSME within due date"))))</f>
        <v/>
      </c>
      <c r="O518" s="22" t="str">
        <f aca="false">IF(N518&lt;&gt;"MSME overdue","",ROUND(I518*((1+Settings!$C$9*Settings!$C$8/12)^(M518/(365/12))-1),0))</f>
        <v/>
      </c>
      <c r="P518" s="10" t="str">
        <f aca="false">IF(OR(L518="",I518&lt;=0),"",IF(L518&lt;=Settings!$C$7,IF(Settings!$C$6&gt;=Settings!$C$7,"Unpaid past due at year end: review","Pay before year end to avoid disallowance"),""))</f>
        <v/>
      </c>
    </row>
    <row r="519" customFormat="false" ht="15" hidden="false" customHeight="false" outlineLevel="0" collapsed="false">
      <c r="A519" s="8"/>
      <c r="B519" s="8"/>
      <c r="C519" s="19"/>
      <c r="D519" s="8"/>
      <c r="E519" s="17"/>
      <c r="F519" s="17"/>
      <c r="G519" s="21"/>
      <c r="H519" s="21"/>
      <c r="I519" s="22" t="str">
        <f aca="false">IF(D519="","",G519-H519)</f>
        <v/>
      </c>
      <c r="J519" s="23" t="str">
        <f aca="false">IF(D519="","",Settings!$C$6-E519)</f>
        <v/>
      </c>
      <c r="K519" s="10" t="str">
        <f aca="false">IF(D519="","",IF(J519&lt;=30,"0-30 days",IF(J519&lt;=45,"31-45 days",IF(J519&lt;=60,"46-60 days",IF(J519&lt;=90,"61-90 days",IF(J519&lt;=180,"91-180 days","Over 180 days"))))))</f>
        <v/>
      </c>
      <c r="L519" s="24" t="str">
        <f aca="false">IF(OR(D519="",NOT(OR(B519="Micro",B519="Small"))),"",IF(F519="",E519,F519)+IF(C519="",Settings!$C$10,MIN(C519,Settings!$C$11)))</f>
        <v/>
      </c>
      <c r="M519" s="23" t="str">
        <f aca="false">IF(L519="","",MAX(0,Settings!$C$6-L519))</f>
        <v/>
      </c>
      <c r="N519" s="10" t="str">
        <f aca="false">IF(D519="","",IF(I519&lt;=0,"Paid",IF(NOT(OR(B519="Micro",B519="Small")),"Not covered by s.15",IF(M519&gt;0,"MSME overdue","MSME within due date"))))</f>
        <v/>
      </c>
      <c r="O519" s="22" t="str">
        <f aca="false">IF(N519&lt;&gt;"MSME overdue","",ROUND(I519*((1+Settings!$C$9*Settings!$C$8/12)^(M519/(365/12))-1),0))</f>
        <v/>
      </c>
      <c r="P519" s="10" t="str">
        <f aca="false">IF(OR(L519="",I519&lt;=0),"",IF(L519&lt;=Settings!$C$7,IF(Settings!$C$6&gt;=Settings!$C$7,"Unpaid past due at year end: review","Pay before year end to avoid disallowance"),""))</f>
        <v/>
      </c>
    </row>
    <row r="520" customFormat="false" ht="15" hidden="false" customHeight="false" outlineLevel="0" collapsed="false">
      <c r="A520" s="8"/>
      <c r="B520" s="8"/>
      <c r="C520" s="19"/>
      <c r="D520" s="8"/>
      <c r="E520" s="17"/>
      <c r="F520" s="17"/>
      <c r="G520" s="21"/>
      <c r="H520" s="21"/>
      <c r="I520" s="22" t="str">
        <f aca="false">IF(D520="","",G520-H520)</f>
        <v/>
      </c>
      <c r="J520" s="23" t="str">
        <f aca="false">IF(D520="","",Settings!$C$6-E520)</f>
        <v/>
      </c>
      <c r="K520" s="10" t="str">
        <f aca="false">IF(D520="","",IF(J520&lt;=30,"0-30 days",IF(J520&lt;=45,"31-45 days",IF(J520&lt;=60,"46-60 days",IF(J520&lt;=90,"61-90 days",IF(J520&lt;=180,"91-180 days","Over 180 days"))))))</f>
        <v/>
      </c>
      <c r="L520" s="24" t="str">
        <f aca="false">IF(OR(D520="",NOT(OR(B520="Micro",B520="Small"))),"",IF(F520="",E520,F520)+IF(C520="",Settings!$C$10,MIN(C520,Settings!$C$11)))</f>
        <v/>
      </c>
      <c r="M520" s="23" t="str">
        <f aca="false">IF(L520="","",MAX(0,Settings!$C$6-L520))</f>
        <v/>
      </c>
      <c r="N520" s="10" t="str">
        <f aca="false">IF(D520="","",IF(I520&lt;=0,"Paid",IF(NOT(OR(B520="Micro",B520="Small")),"Not covered by s.15",IF(M520&gt;0,"MSME overdue","MSME within due date"))))</f>
        <v/>
      </c>
      <c r="O520" s="22" t="str">
        <f aca="false">IF(N520&lt;&gt;"MSME overdue","",ROUND(I520*((1+Settings!$C$9*Settings!$C$8/12)^(M520/(365/12))-1),0))</f>
        <v/>
      </c>
      <c r="P520" s="10" t="str">
        <f aca="false">IF(OR(L520="",I520&lt;=0),"",IF(L520&lt;=Settings!$C$7,IF(Settings!$C$6&gt;=Settings!$C$7,"Unpaid past due at year end: review","Pay before year end to avoid disallowance"),""))</f>
        <v/>
      </c>
    </row>
    <row r="521" customFormat="false" ht="15" hidden="false" customHeight="false" outlineLevel="0" collapsed="false">
      <c r="A521" s="8"/>
      <c r="B521" s="8"/>
      <c r="C521" s="19"/>
      <c r="D521" s="8"/>
      <c r="E521" s="17"/>
      <c r="F521" s="17"/>
      <c r="G521" s="21"/>
      <c r="H521" s="21"/>
      <c r="I521" s="22" t="str">
        <f aca="false">IF(D521="","",G521-H521)</f>
        <v/>
      </c>
      <c r="J521" s="23" t="str">
        <f aca="false">IF(D521="","",Settings!$C$6-E521)</f>
        <v/>
      </c>
      <c r="K521" s="10" t="str">
        <f aca="false">IF(D521="","",IF(J521&lt;=30,"0-30 days",IF(J521&lt;=45,"31-45 days",IF(J521&lt;=60,"46-60 days",IF(J521&lt;=90,"61-90 days",IF(J521&lt;=180,"91-180 days","Over 180 days"))))))</f>
        <v/>
      </c>
      <c r="L521" s="24" t="str">
        <f aca="false">IF(OR(D521="",NOT(OR(B521="Micro",B521="Small"))),"",IF(F521="",E521,F521)+IF(C521="",Settings!$C$10,MIN(C521,Settings!$C$11)))</f>
        <v/>
      </c>
      <c r="M521" s="23" t="str">
        <f aca="false">IF(L521="","",MAX(0,Settings!$C$6-L521))</f>
        <v/>
      </c>
      <c r="N521" s="10" t="str">
        <f aca="false">IF(D521="","",IF(I521&lt;=0,"Paid",IF(NOT(OR(B521="Micro",B521="Small")),"Not covered by s.15",IF(M521&gt;0,"MSME overdue","MSME within due date"))))</f>
        <v/>
      </c>
      <c r="O521" s="22" t="str">
        <f aca="false">IF(N521&lt;&gt;"MSME overdue","",ROUND(I521*((1+Settings!$C$9*Settings!$C$8/12)^(M521/(365/12))-1),0))</f>
        <v/>
      </c>
      <c r="P521" s="10" t="str">
        <f aca="false">IF(OR(L521="",I521&lt;=0),"",IF(L521&lt;=Settings!$C$7,IF(Settings!$C$6&gt;=Settings!$C$7,"Unpaid past due at year end: review","Pay before year end to avoid disallowance"),""))</f>
        <v/>
      </c>
    </row>
    <row r="522" customFormat="false" ht="15" hidden="false" customHeight="false" outlineLevel="0" collapsed="false">
      <c r="A522" s="8"/>
      <c r="B522" s="8"/>
      <c r="C522" s="19"/>
      <c r="D522" s="8"/>
      <c r="E522" s="17"/>
      <c r="F522" s="17"/>
      <c r="G522" s="21"/>
      <c r="H522" s="21"/>
      <c r="I522" s="22" t="str">
        <f aca="false">IF(D522="","",G522-H522)</f>
        <v/>
      </c>
      <c r="J522" s="23" t="str">
        <f aca="false">IF(D522="","",Settings!$C$6-E522)</f>
        <v/>
      </c>
      <c r="K522" s="10" t="str">
        <f aca="false">IF(D522="","",IF(J522&lt;=30,"0-30 days",IF(J522&lt;=45,"31-45 days",IF(J522&lt;=60,"46-60 days",IF(J522&lt;=90,"61-90 days",IF(J522&lt;=180,"91-180 days","Over 180 days"))))))</f>
        <v/>
      </c>
      <c r="L522" s="24" t="str">
        <f aca="false">IF(OR(D522="",NOT(OR(B522="Micro",B522="Small"))),"",IF(F522="",E522,F522)+IF(C522="",Settings!$C$10,MIN(C522,Settings!$C$11)))</f>
        <v/>
      </c>
      <c r="M522" s="23" t="str">
        <f aca="false">IF(L522="","",MAX(0,Settings!$C$6-L522))</f>
        <v/>
      </c>
      <c r="N522" s="10" t="str">
        <f aca="false">IF(D522="","",IF(I522&lt;=0,"Paid",IF(NOT(OR(B522="Micro",B522="Small")),"Not covered by s.15",IF(M522&gt;0,"MSME overdue","MSME within due date"))))</f>
        <v/>
      </c>
      <c r="O522" s="22" t="str">
        <f aca="false">IF(N522&lt;&gt;"MSME overdue","",ROUND(I522*((1+Settings!$C$9*Settings!$C$8/12)^(M522/(365/12))-1),0))</f>
        <v/>
      </c>
      <c r="P522" s="10" t="str">
        <f aca="false">IF(OR(L522="",I522&lt;=0),"",IF(L522&lt;=Settings!$C$7,IF(Settings!$C$6&gt;=Settings!$C$7,"Unpaid past due at year end: review","Pay before year end to avoid disallowance"),""))</f>
        <v/>
      </c>
    </row>
    <row r="523" customFormat="false" ht="15" hidden="false" customHeight="false" outlineLevel="0" collapsed="false">
      <c r="A523" s="8"/>
      <c r="B523" s="8"/>
      <c r="C523" s="19"/>
      <c r="D523" s="8"/>
      <c r="E523" s="17"/>
      <c r="F523" s="17"/>
      <c r="G523" s="21"/>
      <c r="H523" s="21"/>
      <c r="I523" s="22" t="str">
        <f aca="false">IF(D523="","",G523-H523)</f>
        <v/>
      </c>
      <c r="J523" s="23" t="str">
        <f aca="false">IF(D523="","",Settings!$C$6-E523)</f>
        <v/>
      </c>
      <c r="K523" s="10" t="str">
        <f aca="false">IF(D523="","",IF(J523&lt;=30,"0-30 days",IF(J523&lt;=45,"31-45 days",IF(J523&lt;=60,"46-60 days",IF(J523&lt;=90,"61-90 days",IF(J523&lt;=180,"91-180 days","Over 180 days"))))))</f>
        <v/>
      </c>
      <c r="L523" s="24" t="str">
        <f aca="false">IF(OR(D523="",NOT(OR(B523="Micro",B523="Small"))),"",IF(F523="",E523,F523)+IF(C523="",Settings!$C$10,MIN(C523,Settings!$C$11)))</f>
        <v/>
      </c>
      <c r="M523" s="23" t="str">
        <f aca="false">IF(L523="","",MAX(0,Settings!$C$6-L523))</f>
        <v/>
      </c>
      <c r="N523" s="10" t="str">
        <f aca="false">IF(D523="","",IF(I523&lt;=0,"Paid",IF(NOT(OR(B523="Micro",B523="Small")),"Not covered by s.15",IF(M523&gt;0,"MSME overdue","MSME within due date"))))</f>
        <v/>
      </c>
      <c r="O523" s="22" t="str">
        <f aca="false">IF(N523&lt;&gt;"MSME overdue","",ROUND(I523*((1+Settings!$C$9*Settings!$C$8/12)^(M523/(365/12))-1),0))</f>
        <v/>
      </c>
      <c r="P523" s="10" t="str">
        <f aca="false">IF(OR(L523="",I523&lt;=0),"",IF(L523&lt;=Settings!$C$7,IF(Settings!$C$6&gt;=Settings!$C$7,"Unpaid past due at year end: review","Pay before year end to avoid disallowance"),""))</f>
        <v/>
      </c>
    </row>
    <row r="524" customFormat="false" ht="15" hidden="false" customHeight="false" outlineLevel="0" collapsed="false">
      <c r="A524" s="8"/>
      <c r="B524" s="8"/>
      <c r="C524" s="19"/>
      <c r="D524" s="8"/>
      <c r="E524" s="17"/>
      <c r="F524" s="17"/>
      <c r="G524" s="21"/>
      <c r="H524" s="21"/>
      <c r="I524" s="22" t="str">
        <f aca="false">IF(D524="","",G524-H524)</f>
        <v/>
      </c>
      <c r="J524" s="23" t="str">
        <f aca="false">IF(D524="","",Settings!$C$6-E524)</f>
        <v/>
      </c>
      <c r="K524" s="10" t="str">
        <f aca="false">IF(D524="","",IF(J524&lt;=30,"0-30 days",IF(J524&lt;=45,"31-45 days",IF(J524&lt;=60,"46-60 days",IF(J524&lt;=90,"61-90 days",IF(J524&lt;=180,"91-180 days","Over 180 days"))))))</f>
        <v/>
      </c>
      <c r="L524" s="24" t="str">
        <f aca="false">IF(OR(D524="",NOT(OR(B524="Micro",B524="Small"))),"",IF(F524="",E524,F524)+IF(C524="",Settings!$C$10,MIN(C524,Settings!$C$11)))</f>
        <v/>
      </c>
      <c r="M524" s="23" t="str">
        <f aca="false">IF(L524="","",MAX(0,Settings!$C$6-L524))</f>
        <v/>
      </c>
      <c r="N524" s="10" t="str">
        <f aca="false">IF(D524="","",IF(I524&lt;=0,"Paid",IF(NOT(OR(B524="Micro",B524="Small")),"Not covered by s.15",IF(M524&gt;0,"MSME overdue","MSME within due date"))))</f>
        <v/>
      </c>
      <c r="O524" s="22" t="str">
        <f aca="false">IF(N524&lt;&gt;"MSME overdue","",ROUND(I524*((1+Settings!$C$9*Settings!$C$8/12)^(M524/(365/12))-1),0))</f>
        <v/>
      </c>
      <c r="P524" s="10" t="str">
        <f aca="false">IF(OR(L524="",I524&lt;=0),"",IF(L524&lt;=Settings!$C$7,IF(Settings!$C$6&gt;=Settings!$C$7,"Unpaid past due at year end: review","Pay before year end to avoid disallowance"),""))</f>
        <v/>
      </c>
    </row>
    <row r="525" customFormat="false" ht="15" hidden="false" customHeight="false" outlineLevel="0" collapsed="false">
      <c r="A525" s="8"/>
      <c r="B525" s="8"/>
      <c r="C525" s="19"/>
      <c r="D525" s="8"/>
      <c r="E525" s="17"/>
      <c r="F525" s="17"/>
      <c r="G525" s="21"/>
      <c r="H525" s="21"/>
      <c r="I525" s="22" t="str">
        <f aca="false">IF(D525="","",G525-H525)</f>
        <v/>
      </c>
      <c r="J525" s="23" t="str">
        <f aca="false">IF(D525="","",Settings!$C$6-E525)</f>
        <v/>
      </c>
      <c r="K525" s="10" t="str">
        <f aca="false">IF(D525="","",IF(J525&lt;=30,"0-30 days",IF(J525&lt;=45,"31-45 days",IF(J525&lt;=60,"46-60 days",IF(J525&lt;=90,"61-90 days",IF(J525&lt;=180,"91-180 days","Over 180 days"))))))</f>
        <v/>
      </c>
      <c r="L525" s="24" t="str">
        <f aca="false">IF(OR(D525="",NOT(OR(B525="Micro",B525="Small"))),"",IF(F525="",E525,F525)+IF(C525="",Settings!$C$10,MIN(C525,Settings!$C$11)))</f>
        <v/>
      </c>
      <c r="M525" s="23" t="str">
        <f aca="false">IF(L525="","",MAX(0,Settings!$C$6-L525))</f>
        <v/>
      </c>
      <c r="N525" s="10" t="str">
        <f aca="false">IF(D525="","",IF(I525&lt;=0,"Paid",IF(NOT(OR(B525="Micro",B525="Small")),"Not covered by s.15",IF(M525&gt;0,"MSME overdue","MSME within due date"))))</f>
        <v/>
      </c>
      <c r="O525" s="22" t="str">
        <f aca="false">IF(N525&lt;&gt;"MSME overdue","",ROUND(I525*((1+Settings!$C$9*Settings!$C$8/12)^(M525/(365/12))-1),0))</f>
        <v/>
      </c>
      <c r="P525" s="10" t="str">
        <f aca="false">IF(OR(L525="",I525&lt;=0),"",IF(L525&lt;=Settings!$C$7,IF(Settings!$C$6&gt;=Settings!$C$7,"Unpaid past due at year end: review","Pay before year end to avoid disallowance"),""))</f>
        <v/>
      </c>
    </row>
    <row r="526" customFormat="false" ht="15" hidden="false" customHeight="false" outlineLevel="0" collapsed="false">
      <c r="A526" s="8"/>
      <c r="B526" s="8"/>
      <c r="C526" s="19"/>
      <c r="D526" s="8"/>
      <c r="E526" s="17"/>
      <c r="F526" s="17"/>
      <c r="G526" s="21"/>
      <c r="H526" s="21"/>
      <c r="I526" s="22" t="str">
        <f aca="false">IF(D526="","",G526-H526)</f>
        <v/>
      </c>
      <c r="J526" s="23" t="str">
        <f aca="false">IF(D526="","",Settings!$C$6-E526)</f>
        <v/>
      </c>
      <c r="K526" s="10" t="str">
        <f aca="false">IF(D526="","",IF(J526&lt;=30,"0-30 days",IF(J526&lt;=45,"31-45 days",IF(J526&lt;=60,"46-60 days",IF(J526&lt;=90,"61-90 days",IF(J526&lt;=180,"91-180 days","Over 180 days"))))))</f>
        <v/>
      </c>
      <c r="L526" s="24" t="str">
        <f aca="false">IF(OR(D526="",NOT(OR(B526="Micro",B526="Small"))),"",IF(F526="",E526,F526)+IF(C526="",Settings!$C$10,MIN(C526,Settings!$C$11)))</f>
        <v/>
      </c>
      <c r="M526" s="23" t="str">
        <f aca="false">IF(L526="","",MAX(0,Settings!$C$6-L526))</f>
        <v/>
      </c>
      <c r="N526" s="10" t="str">
        <f aca="false">IF(D526="","",IF(I526&lt;=0,"Paid",IF(NOT(OR(B526="Micro",B526="Small")),"Not covered by s.15",IF(M526&gt;0,"MSME overdue","MSME within due date"))))</f>
        <v/>
      </c>
      <c r="O526" s="22" t="str">
        <f aca="false">IF(N526&lt;&gt;"MSME overdue","",ROUND(I526*((1+Settings!$C$9*Settings!$C$8/12)^(M526/(365/12))-1),0))</f>
        <v/>
      </c>
      <c r="P526" s="10" t="str">
        <f aca="false">IF(OR(L526="",I526&lt;=0),"",IF(L526&lt;=Settings!$C$7,IF(Settings!$C$6&gt;=Settings!$C$7,"Unpaid past due at year end: review","Pay before year end to avoid disallowance"),""))</f>
        <v/>
      </c>
    </row>
    <row r="527" customFormat="false" ht="15" hidden="false" customHeight="false" outlineLevel="0" collapsed="false">
      <c r="A527" s="8"/>
      <c r="B527" s="8"/>
      <c r="C527" s="19"/>
      <c r="D527" s="8"/>
      <c r="E527" s="17"/>
      <c r="F527" s="17"/>
      <c r="G527" s="21"/>
      <c r="H527" s="21"/>
      <c r="I527" s="22" t="str">
        <f aca="false">IF(D527="","",G527-H527)</f>
        <v/>
      </c>
      <c r="J527" s="23" t="str">
        <f aca="false">IF(D527="","",Settings!$C$6-E527)</f>
        <v/>
      </c>
      <c r="K527" s="10" t="str">
        <f aca="false">IF(D527="","",IF(J527&lt;=30,"0-30 days",IF(J527&lt;=45,"31-45 days",IF(J527&lt;=60,"46-60 days",IF(J527&lt;=90,"61-90 days",IF(J527&lt;=180,"91-180 days","Over 180 days"))))))</f>
        <v/>
      </c>
      <c r="L527" s="24" t="str">
        <f aca="false">IF(OR(D527="",NOT(OR(B527="Micro",B527="Small"))),"",IF(F527="",E527,F527)+IF(C527="",Settings!$C$10,MIN(C527,Settings!$C$11)))</f>
        <v/>
      </c>
      <c r="M527" s="23" t="str">
        <f aca="false">IF(L527="","",MAX(0,Settings!$C$6-L527))</f>
        <v/>
      </c>
      <c r="N527" s="10" t="str">
        <f aca="false">IF(D527="","",IF(I527&lt;=0,"Paid",IF(NOT(OR(B527="Micro",B527="Small")),"Not covered by s.15",IF(M527&gt;0,"MSME overdue","MSME within due date"))))</f>
        <v/>
      </c>
      <c r="O527" s="22" t="str">
        <f aca="false">IF(N527&lt;&gt;"MSME overdue","",ROUND(I527*((1+Settings!$C$9*Settings!$C$8/12)^(M527/(365/12))-1),0))</f>
        <v/>
      </c>
      <c r="P527" s="10" t="str">
        <f aca="false">IF(OR(L527="",I527&lt;=0),"",IF(L527&lt;=Settings!$C$7,IF(Settings!$C$6&gt;=Settings!$C$7,"Unpaid past due at year end: review","Pay before year end to avoid disallowance"),""))</f>
        <v/>
      </c>
    </row>
    <row r="528" customFormat="false" ht="15" hidden="false" customHeight="false" outlineLevel="0" collapsed="false">
      <c r="A528" s="8"/>
      <c r="B528" s="8"/>
      <c r="C528" s="19"/>
      <c r="D528" s="8"/>
      <c r="E528" s="17"/>
      <c r="F528" s="17"/>
      <c r="G528" s="21"/>
      <c r="H528" s="21"/>
      <c r="I528" s="22" t="str">
        <f aca="false">IF(D528="","",G528-H528)</f>
        <v/>
      </c>
      <c r="J528" s="23" t="str">
        <f aca="false">IF(D528="","",Settings!$C$6-E528)</f>
        <v/>
      </c>
      <c r="K528" s="10" t="str">
        <f aca="false">IF(D528="","",IF(J528&lt;=30,"0-30 days",IF(J528&lt;=45,"31-45 days",IF(J528&lt;=60,"46-60 days",IF(J528&lt;=90,"61-90 days",IF(J528&lt;=180,"91-180 days","Over 180 days"))))))</f>
        <v/>
      </c>
      <c r="L528" s="24" t="str">
        <f aca="false">IF(OR(D528="",NOT(OR(B528="Micro",B528="Small"))),"",IF(F528="",E528,F528)+IF(C528="",Settings!$C$10,MIN(C528,Settings!$C$11)))</f>
        <v/>
      </c>
      <c r="M528" s="23" t="str">
        <f aca="false">IF(L528="","",MAX(0,Settings!$C$6-L528))</f>
        <v/>
      </c>
      <c r="N528" s="10" t="str">
        <f aca="false">IF(D528="","",IF(I528&lt;=0,"Paid",IF(NOT(OR(B528="Micro",B528="Small")),"Not covered by s.15",IF(M528&gt;0,"MSME overdue","MSME within due date"))))</f>
        <v/>
      </c>
      <c r="O528" s="22" t="str">
        <f aca="false">IF(N528&lt;&gt;"MSME overdue","",ROUND(I528*((1+Settings!$C$9*Settings!$C$8/12)^(M528/(365/12))-1),0))</f>
        <v/>
      </c>
      <c r="P528" s="10" t="str">
        <f aca="false">IF(OR(L528="",I528&lt;=0),"",IF(L528&lt;=Settings!$C$7,IF(Settings!$C$6&gt;=Settings!$C$7,"Unpaid past due at year end: review","Pay before year end to avoid disallowance"),""))</f>
        <v/>
      </c>
    </row>
    <row r="529" customFormat="false" ht="15" hidden="false" customHeight="false" outlineLevel="0" collapsed="false">
      <c r="A529" s="8"/>
      <c r="B529" s="8"/>
      <c r="C529" s="19"/>
      <c r="D529" s="8"/>
      <c r="E529" s="17"/>
      <c r="F529" s="17"/>
      <c r="G529" s="21"/>
      <c r="H529" s="21"/>
      <c r="I529" s="22" t="str">
        <f aca="false">IF(D529="","",G529-H529)</f>
        <v/>
      </c>
      <c r="J529" s="23" t="str">
        <f aca="false">IF(D529="","",Settings!$C$6-E529)</f>
        <v/>
      </c>
      <c r="K529" s="10" t="str">
        <f aca="false">IF(D529="","",IF(J529&lt;=30,"0-30 days",IF(J529&lt;=45,"31-45 days",IF(J529&lt;=60,"46-60 days",IF(J529&lt;=90,"61-90 days",IF(J529&lt;=180,"91-180 days","Over 180 days"))))))</f>
        <v/>
      </c>
      <c r="L529" s="24" t="str">
        <f aca="false">IF(OR(D529="",NOT(OR(B529="Micro",B529="Small"))),"",IF(F529="",E529,F529)+IF(C529="",Settings!$C$10,MIN(C529,Settings!$C$11)))</f>
        <v/>
      </c>
      <c r="M529" s="23" t="str">
        <f aca="false">IF(L529="","",MAX(0,Settings!$C$6-L529))</f>
        <v/>
      </c>
      <c r="N529" s="10" t="str">
        <f aca="false">IF(D529="","",IF(I529&lt;=0,"Paid",IF(NOT(OR(B529="Micro",B529="Small")),"Not covered by s.15",IF(M529&gt;0,"MSME overdue","MSME within due date"))))</f>
        <v/>
      </c>
      <c r="O529" s="22" t="str">
        <f aca="false">IF(N529&lt;&gt;"MSME overdue","",ROUND(I529*((1+Settings!$C$9*Settings!$C$8/12)^(M529/(365/12))-1),0))</f>
        <v/>
      </c>
      <c r="P529" s="10" t="str">
        <f aca="false">IF(OR(L529="",I529&lt;=0),"",IF(L529&lt;=Settings!$C$7,IF(Settings!$C$6&gt;=Settings!$C$7,"Unpaid past due at year end: review","Pay before year end to avoid disallowance"),""))</f>
        <v/>
      </c>
    </row>
    <row r="530" customFormat="false" ht="15" hidden="false" customHeight="false" outlineLevel="0" collapsed="false">
      <c r="A530" s="8"/>
      <c r="B530" s="8"/>
      <c r="C530" s="19"/>
      <c r="D530" s="8"/>
      <c r="E530" s="17"/>
      <c r="F530" s="17"/>
      <c r="G530" s="21"/>
      <c r="H530" s="21"/>
      <c r="I530" s="22" t="str">
        <f aca="false">IF(D530="","",G530-H530)</f>
        <v/>
      </c>
      <c r="J530" s="23" t="str">
        <f aca="false">IF(D530="","",Settings!$C$6-E530)</f>
        <v/>
      </c>
      <c r="K530" s="10" t="str">
        <f aca="false">IF(D530="","",IF(J530&lt;=30,"0-30 days",IF(J530&lt;=45,"31-45 days",IF(J530&lt;=60,"46-60 days",IF(J530&lt;=90,"61-90 days",IF(J530&lt;=180,"91-180 days","Over 180 days"))))))</f>
        <v/>
      </c>
      <c r="L530" s="24" t="str">
        <f aca="false">IF(OR(D530="",NOT(OR(B530="Micro",B530="Small"))),"",IF(F530="",E530,F530)+IF(C530="",Settings!$C$10,MIN(C530,Settings!$C$11)))</f>
        <v/>
      </c>
      <c r="M530" s="23" t="str">
        <f aca="false">IF(L530="","",MAX(0,Settings!$C$6-L530))</f>
        <v/>
      </c>
      <c r="N530" s="10" t="str">
        <f aca="false">IF(D530="","",IF(I530&lt;=0,"Paid",IF(NOT(OR(B530="Micro",B530="Small")),"Not covered by s.15",IF(M530&gt;0,"MSME overdue","MSME within due date"))))</f>
        <v/>
      </c>
      <c r="O530" s="22" t="str">
        <f aca="false">IF(N530&lt;&gt;"MSME overdue","",ROUND(I530*((1+Settings!$C$9*Settings!$C$8/12)^(M530/(365/12))-1),0))</f>
        <v/>
      </c>
      <c r="P530" s="10" t="str">
        <f aca="false">IF(OR(L530="",I530&lt;=0),"",IF(L530&lt;=Settings!$C$7,IF(Settings!$C$6&gt;=Settings!$C$7,"Unpaid past due at year end: review","Pay before year end to avoid disallowance"),""))</f>
        <v/>
      </c>
    </row>
    <row r="531" customFormat="false" ht="15" hidden="false" customHeight="false" outlineLevel="0" collapsed="false">
      <c r="A531" s="8"/>
      <c r="B531" s="8"/>
      <c r="C531" s="19"/>
      <c r="D531" s="8"/>
      <c r="E531" s="17"/>
      <c r="F531" s="17"/>
      <c r="G531" s="21"/>
      <c r="H531" s="21"/>
      <c r="I531" s="22" t="str">
        <f aca="false">IF(D531="","",G531-H531)</f>
        <v/>
      </c>
      <c r="J531" s="23" t="str">
        <f aca="false">IF(D531="","",Settings!$C$6-E531)</f>
        <v/>
      </c>
      <c r="K531" s="10" t="str">
        <f aca="false">IF(D531="","",IF(J531&lt;=30,"0-30 days",IF(J531&lt;=45,"31-45 days",IF(J531&lt;=60,"46-60 days",IF(J531&lt;=90,"61-90 days",IF(J531&lt;=180,"91-180 days","Over 180 days"))))))</f>
        <v/>
      </c>
      <c r="L531" s="24" t="str">
        <f aca="false">IF(OR(D531="",NOT(OR(B531="Micro",B531="Small"))),"",IF(F531="",E531,F531)+IF(C531="",Settings!$C$10,MIN(C531,Settings!$C$11)))</f>
        <v/>
      </c>
      <c r="M531" s="23" t="str">
        <f aca="false">IF(L531="","",MAX(0,Settings!$C$6-L531))</f>
        <v/>
      </c>
      <c r="N531" s="10" t="str">
        <f aca="false">IF(D531="","",IF(I531&lt;=0,"Paid",IF(NOT(OR(B531="Micro",B531="Small")),"Not covered by s.15",IF(M531&gt;0,"MSME overdue","MSME within due date"))))</f>
        <v/>
      </c>
      <c r="O531" s="22" t="str">
        <f aca="false">IF(N531&lt;&gt;"MSME overdue","",ROUND(I531*((1+Settings!$C$9*Settings!$C$8/12)^(M531/(365/12))-1),0))</f>
        <v/>
      </c>
      <c r="P531" s="10" t="str">
        <f aca="false">IF(OR(L531="",I531&lt;=0),"",IF(L531&lt;=Settings!$C$7,IF(Settings!$C$6&gt;=Settings!$C$7,"Unpaid past due at year end: review","Pay before year end to avoid disallowance"),""))</f>
        <v/>
      </c>
    </row>
    <row r="532" customFormat="false" ht="15" hidden="false" customHeight="false" outlineLevel="0" collapsed="false">
      <c r="A532" s="8"/>
      <c r="B532" s="8"/>
      <c r="C532" s="19"/>
      <c r="D532" s="8"/>
      <c r="E532" s="17"/>
      <c r="F532" s="17"/>
      <c r="G532" s="21"/>
      <c r="H532" s="21"/>
      <c r="I532" s="22" t="str">
        <f aca="false">IF(D532="","",G532-H532)</f>
        <v/>
      </c>
      <c r="J532" s="23" t="str">
        <f aca="false">IF(D532="","",Settings!$C$6-E532)</f>
        <v/>
      </c>
      <c r="K532" s="10" t="str">
        <f aca="false">IF(D532="","",IF(J532&lt;=30,"0-30 days",IF(J532&lt;=45,"31-45 days",IF(J532&lt;=60,"46-60 days",IF(J532&lt;=90,"61-90 days",IF(J532&lt;=180,"91-180 days","Over 180 days"))))))</f>
        <v/>
      </c>
      <c r="L532" s="24" t="str">
        <f aca="false">IF(OR(D532="",NOT(OR(B532="Micro",B532="Small"))),"",IF(F532="",E532,F532)+IF(C532="",Settings!$C$10,MIN(C532,Settings!$C$11)))</f>
        <v/>
      </c>
      <c r="M532" s="23" t="str">
        <f aca="false">IF(L532="","",MAX(0,Settings!$C$6-L532))</f>
        <v/>
      </c>
      <c r="N532" s="10" t="str">
        <f aca="false">IF(D532="","",IF(I532&lt;=0,"Paid",IF(NOT(OR(B532="Micro",B532="Small")),"Not covered by s.15",IF(M532&gt;0,"MSME overdue","MSME within due date"))))</f>
        <v/>
      </c>
      <c r="O532" s="22" t="str">
        <f aca="false">IF(N532&lt;&gt;"MSME overdue","",ROUND(I532*((1+Settings!$C$9*Settings!$C$8/12)^(M532/(365/12))-1),0))</f>
        <v/>
      </c>
      <c r="P532" s="10" t="str">
        <f aca="false">IF(OR(L532="",I532&lt;=0),"",IF(L532&lt;=Settings!$C$7,IF(Settings!$C$6&gt;=Settings!$C$7,"Unpaid past due at year end: review","Pay before year end to avoid disallowance"),""))</f>
        <v/>
      </c>
    </row>
    <row r="533" customFormat="false" ht="15" hidden="false" customHeight="false" outlineLevel="0" collapsed="false">
      <c r="A533" s="8"/>
      <c r="B533" s="8"/>
      <c r="C533" s="19"/>
      <c r="D533" s="8"/>
      <c r="E533" s="17"/>
      <c r="F533" s="17"/>
      <c r="G533" s="21"/>
      <c r="H533" s="21"/>
      <c r="I533" s="22" t="str">
        <f aca="false">IF(D533="","",G533-H533)</f>
        <v/>
      </c>
      <c r="J533" s="23" t="str">
        <f aca="false">IF(D533="","",Settings!$C$6-E533)</f>
        <v/>
      </c>
      <c r="K533" s="10" t="str">
        <f aca="false">IF(D533="","",IF(J533&lt;=30,"0-30 days",IF(J533&lt;=45,"31-45 days",IF(J533&lt;=60,"46-60 days",IF(J533&lt;=90,"61-90 days",IF(J533&lt;=180,"91-180 days","Over 180 days"))))))</f>
        <v/>
      </c>
      <c r="L533" s="24" t="str">
        <f aca="false">IF(OR(D533="",NOT(OR(B533="Micro",B533="Small"))),"",IF(F533="",E533,F533)+IF(C533="",Settings!$C$10,MIN(C533,Settings!$C$11)))</f>
        <v/>
      </c>
      <c r="M533" s="23" t="str">
        <f aca="false">IF(L533="","",MAX(0,Settings!$C$6-L533))</f>
        <v/>
      </c>
      <c r="N533" s="10" t="str">
        <f aca="false">IF(D533="","",IF(I533&lt;=0,"Paid",IF(NOT(OR(B533="Micro",B533="Small")),"Not covered by s.15",IF(M533&gt;0,"MSME overdue","MSME within due date"))))</f>
        <v/>
      </c>
      <c r="O533" s="22" t="str">
        <f aca="false">IF(N533&lt;&gt;"MSME overdue","",ROUND(I533*((1+Settings!$C$9*Settings!$C$8/12)^(M533/(365/12))-1),0))</f>
        <v/>
      </c>
      <c r="P533" s="10" t="str">
        <f aca="false">IF(OR(L533="",I533&lt;=0),"",IF(L533&lt;=Settings!$C$7,IF(Settings!$C$6&gt;=Settings!$C$7,"Unpaid past due at year end: review","Pay before year end to avoid disallowance"),""))</f>
        <v/>
      </c>
    </row>
    <row r="534" customFormat="false" ht="15" hidden="false" customHeight="false" outlineLevel="0" collapsed="false">
      <c r="A534" s="8"/>
      <c r="B534" s="8"/>
      <c r="C534" s="19"/>
      <c r="D534" s="8"/>
      <c r="E534" s="17"/>
      <c r="F534" s="17"/>
      <c r="G534" s="21"/>
      <c r="H534" s="21"/>
      <c r="I534" s="22" t="str">
        <f aca="false">IF(D534="","",G534-H534)</f>
        <v/>
      </c>
      <c r="J534" s="23" t="str">
        <f aca="false">IF(D534="","",Settings!$C$6-E534)</f>
        <v/>
      </c>
      <c r="K534" s="10" t="str">
        <f aca="false">IF(D534="","",IF(J534&lt;=30,"0-30 days",IF(J534&lt;=45,"31-45 days",IF(J534&lt;=60,"46-60 days",IF(J534&lt;=90,"61-90 days",IF(J534&lt;=180,"91-180 days","Over 180 days"))))))</f>
        <v/>
      </c>
      <c r="L534" s="24" t="str">
        <f aca="false">IF(OR(D534="",NOT(OR(B534="Micro",B534="Small"))),"",IF(F534="",E534,F534)+IF(C534="",Settings!$C$10,MIN(C534,Settings!$C$11)))</f>
        <v/>
      </c>
      <c r="M534" s="23" t="str">
        <f aca="false">IF(L534="","",MAX(0,Settings!$C$6-L534))</f>
        <v/>
      </c>
      <c r="N534" s="10" t="str">
        <f aca="false">IF(D534="","",IF(I534&lt;=0,"Paid",IF(NOT(OR(B534="Micro",B534="Small")),"Not covered by s.15",IF(M534&gt;0,"MSME overdue","MSME within due date"))))</f>
        <v/>
      </c>
      <c r="O534" s="22" t="str">
        <f aca="false">IF(N534&lt;&gt;"MSME overdue","",ROUND(I534*((1+Settings!$C$9*Settings!$C$8/12)^(M534/(365/12))-1),0))</f>
        <v/>
      </c>
      <c r="P534" s="10" t="str">
        <f aca="false">IF(OR(L534="",I534&lt;=0),"",IF(L534&lt;=Settings!$C$7,IF(Settings!$C$6&gt;=Settings!$C$7,"Unpaid past due at year end: review","Pay before year end to avoid disallowance"),""))</f>
        <v/>
      </c>
    </row>
    <row r="535" customFormat="false" ht="15" hidden="false" customHeight="false" outlineLevel="0" collapsed="false">
      <c r="A535" s="8"/>
      <c r="B535" s="8"/>
      <c r="C535" s="19"/>
      <c r="D535" s="8"/>
      <c r="E535" s="17"/>
      <c r="F535" s="17"/>
      <c r="G535" s="21"/>
      <c r="H535" s="21"/>
      <c r="I535" s="22" t="str">
        <f aca="false">IF(D535="","",G535-H535)</f>
        <v/>
      </c>
      <c r="J535" s="23" t="str">
        <f aca="false">IF(D535="","",Settings!$C$6-E535)</f>
        <v/>
      </c>
      <c r="K535" s="10" t="str">
        <f aca="false">IF(D535="","",IF(J535&lt;=30,"0-30 days",IF(J535&lt;=45,"31-45 days",IF(J535&lt;=60,"46-60 days",IF(J535&lt;=90,"61-90 days",IF(J535&lt;=180,"91-180 days","Over 180 days"))))))</f>
        <v/>
      </c>
      <c r="L535" s="24" t="str">
        <f aca="false">IF(OR(D535="",NOT(OR(B535="Micro",B535="Small"))),"",IF(F535="",E535,F535)+IF(C535="",Settings!$C$10,MIN(C535,Settings!$C$11)))</f>
        <v/>
      </c>
      <c r="M535" s="23" t="str">
        <f aca="false">IF(L535="","",MAX(0,Settings!$C$6-L535))</f>
        <v/>
      </c>
      <c r="N535" s="10" t="str">
        <f aca="false">IF(D535="","",IF(I535&lt;=0,"Paid",IF(NOT(OR(B535="Micro",B535="Small")),"Not covered by s.15",IF(M535&gt;0,"MSME overdue","MSME within due date"))))</f>
        <v/>
      </c>
      <c r="O535" s="22" t="str">
        <f aca="false">IF(N535&lt;&gt;"MSME overdue","",ROUND(I535*((1+Settings!$C$9*Settings!$C$8/12)^(M535/(365/12))-1),0))</f>
        <v/>
      </c>
      <c r="P535" s="10" t="str">
        <f aca="false">IF(OR(L535="",I535&lt;=0),"",IF(L535&lt;=Settings!$C$7,IF(Settings!$C$6&gt;=Settings!$C$7,"Unpaid past due at year end: review","Pay before year end to avoid disallowance"),""))</f>
        <v/>
      </c>
    </row>
    <row r="536" customFormat="false" ht="15" hidden="false" customHeight="false" outlineLevel="0" collapsed="false">
      <c r="A536" s="8"/>
      <c r="B536" s="8"/>
      <c r="C536" s="19"/>
      <c r="D536" s="8"/>
      <c r="E536" s="17"/>
      <c r="F536" s="17"/>
      <c r="G536" s="21"/>
      <c r="H536" s="21"/>
      <c r="I536" s="22" t="str">
        <f aca="false">IF(D536="","",G536-H536)</f>
        <v/>
      </c>
      <c r="J536" s="23" t="str">
        <f aca="false">IF(D536="","",Settings!$C$6-E536)</f>
        <v/>
      </c>
      <c r="K536" s="10" t="str">
        <f aca="false">IF(D536="","",IF(J536&lt;=30,"0-30 days",IF(J536&lt;=45,"31-45 days",IF(J536&lt;=60,"46-60 days",IF(J536&lt;=90,"61-90 days",IF(J536&lt;=180,"91-180 days","Over 180 days"))))))</f>
        <v/>
      </c>
      <c r="L536" s="24" t="str">
        <f aca="false">IF(OR(D536="",NOT(OR(B536="Micro",B536="Small"))),"",IF(F536="",E536,F536)+IF(C536="",Settings!$C$10,MIN(C536,Settings!$C$11)))</f>
        <v/>
      </c>
      <c r="M536" s="23" t="str">
        <f aca="false">IF(L536="","",MAX(0,Settings!$C$6-L536))</f>
        <v/>
      </c>
      <c r="N536" s="10" t="str">
        <f aca="false">IF(D536="","",IF(I536&lt;=0,"Paid",IF(NOT(OR(B536="Micro",B536="Small")),"Not covered by s.15",IF(M536&gt;0,"MSME overdue","MSME within due date"))))</f>
        <v/>
      </c>
      <c r="O536" s="22" t="str">
        <f aca="false">IF(N536&lt;&gt;"MSME overdue","",ROUND(I536*((1+Settings!$C$9*Settings!$C$8/12)^(M536/(365/12))-1),0))</f>
        <v/>
      </c>
      <c r="P536" s="10" t="str">
        <f aca="false">IF(OR(L536="",I536&lt;=0),"",IF(L536&lt;=Settings!$C$7,IF(Settings!$C$6&gt;=Settings!$C$7,"Unpaid past due at year end: review","Pay before year end to avoid disallowance"),""))</f>
        <v/>
      </c>
    </row>
    <row r="537" customFormat="false" ht="15" hidden="false" customHeight="false" outlineLevel="0" collapsed="false">
      <c r="A537" s="8"/>
      <c r="B537" s="8"/>
      <c r="C537" s="19"/>
      <c r="D537" s="8"/>
      <c r="E537" s="17"/>
      <c r="F537" s="17"/>
      <c r="G537" s="21"/>
      <c r="H537" s="21"/>
      <c r="I537" s="22" t="str">
        <f aca="false">IF(D537="","",G537-H537)</f>
        <v/>
      </c>
      <c r="J537" s="23" t="str">
        <f aca="false">IF(D537="","",Settings!$C$6-E537)</f>
        <v/>
      </c>
      <c r="K537" s="10" t="str">
        <f aca="false">IF(D537="","",IF(J537&lt;=30,"0-30 days",IF(J537&lt;=45,"31-45 days",IF(J537&lt;=60,"46-60 days",IF(J537&lt;=90,"61-90 days",IF(J537&lt;=180,"91-180 days","Over 180 days"))))))</f>
        <v/>
      </c>
      <c r="L537" s="24" t="str">
        <f aca="false">IF(OR(D537="",NOT(OR(B537="Micro",B537="Small"))),"",IF(F537="",E537,F537)+IF(C537="",Settings!$C$10,MIN(C537,Settings!$C$11)))</f>
        <v/>
      </c>
      <c r="M537" s="23" t="str">
        <f aca="false">IF(L537="","",MAX(0,Settings!$C$6-L537))</f>
        <v/>
      </c>
      <c r="N537" s="10" t="str">
        <f aca="false">IF(D537="","",IF(I537&lt;=0,"Paid",IF(NOT(OR(B537="Micro",B537="Small")),"Not covered by s.15",IF(M537&gt;0,"MSME overdue","MSME within due date"))))</f>
        <v/>
      </c>
      <c r="O537" s="22" t="str">
        <f aca="false">IF(N537&lt;&gt;"MSME overdue","",ROUND(I537*((1+Settings!$C$9*Settings!$C$8/12)^(M537/(365/12))-1),0))</f>
        <v/>
      </c>
      <c r="P537" s="10" t="str">
        <f aca="false">IF(OR(L537="",I537&lt;=0),"",IF(L537&lt;=Settings!$C$7,IF(Settings!$C$6&gt;=Settings!$C$7,"Unpaid past due at year end: review","Pay before year end to avoid disallowance"),""))</f>
        <v/>
      </c>
    </row>
    <row r="538" customFormat="false" ht="15" hidden="false" customHeight="false" outlineLevel="0" collapsed="false">
      <c r="A538" s="8"/>
      <c r="B538" s="8"/>
      <c r="C538" s="19"/>
      <c r="D538" s="8"/>
      <c r="E538" s="17"/>
      <c r="F538" s="17"/>
      <c r="G538" s="21"/>
      <c r="H538" s="21"/>
      <c r="I538" s="22" t="str">
        <f aca="false">IF(D538="","",G538-H538)</f>
        <v/>
      </c>
      <c r="J538" s="23" t="str">
        <f aca="false">IF(D538="","",Settings!$C$6-E538)</f>
        <v/>
      </c>
      <c r="K538" s="10" t="str">
        <f aca="false">IF(D538="","",IF(J538&lt;=30,"0-30 days",IF(J538&lt;=45,"31-45 days",IF(J538&lt;=60,"46-60 days",IF(J538&lt;=90,"61-90 days",IF(J538&lt;=180,"91-180 days","Over 180 days"))))))</f>
        <v/>
      </c>
      <c r="L538" s="24" t="str">
        <f aca="false">IF(OR(D538="",NOT(OR(B538="Micro",B538="Small"))),"",IF(F538="",E538,F538)+IF(C538="",Settings!$C$10,MIN(C538,Settings!$C$11)))</f>
        <v/>
      </c>
      <c r="M538" s="23" t="str">
        <f aca="false">IF(L538="","",MAX(0,Settings!$C$6-L538))</f>
        <v/>
      </c>
      <c r="N538" s="10" t="str">
        <f aca="false">IF(D538="","",IF(I538&lt;=0,"Paid",IF(NOT(OR(B538="Micro",B538="Small")),"Not covered by s.15",IF(M538&gt;0,"MSME overdue","MSME within due date"))))</f>
        <v/>
      </c>
      <c r="O538" s="22" t="str">
        <f aca="false">IF(N538&lt;&gt;"MSME overdue","",ROUND(I538*((1+Settings!$C$9*Settings!$C$8/12)^(M538/(365/12))-1),0))</f>
        <v/>
      </c>
      <c r="P538" s="10" t="str">
        <f aca="false">IF(OR(L538="",I538&lt;=0),"",IF(L538&lt;=Settings!$C$7,IF(Settings!$C$6&gt;=Settings!$C$7,"Unpaid past due at year end: review","Pay before year end to avoid disallowance"),""))</f>
        <v/>
      </c>
    </row>
    <row r="539" customFormat="false" ht="15" hidden="false" customHeight="false" outlineLevel="0" collapsed="false">
      <c r="A539" s="8"/>
      <c r="B539" s="8"/>
      <c r="C539" s="19"/>
      <c r="D539" s="8"/>
      <c r="E539" s="17"/>
      <c r="F539" s="17"/>
      <c r="G539" s="21"/>
      <c r="H539" s="21"/>
      <c r="I539" s="22" t="str">
        <f aca="false">IF(D539="","",G539-H539)</f>
        <v/>
      </c>
      <c r="J539" s="23" t="str">
        <f aca="false">IF(D539="","",Settings!$C$6-E539)</f>
        <v/>
      </c>
      <c r="K539" s="10" t="str">
        <f aca="false">IF(D539="","",IF(J539&lt;=30,"0-30 days",IF(J539&lt;=45,"31-45 days",IF(J539&lt;=60,"46-60 days",IF(J539&lt;=90,"61-90 days",IF(J539&lt;=180,"91-180 days","Over 180 days"))))))</f>
        <v/>
      </c>
      <c r="L539" s="24" t="str">
        <f aca="false">IF(OR(D539="",NOT(OR(B539="Micro",B539="Small"))),"",IF(F539="",E539,F539)+IF(C539="",Settings!$C$10,MIN(C539,Settings!$C$11)))</f>
        <v/>
      </c>
      <c r="M539" s="23" t="str">
        <f aca="false">IF(L539="","",MAX(0,Settings!$C$6-L539))</f>
        <v/>
      </c>
      <c r="N539" s="10" t="str">
        <f aca="false">IF(D539="","",IF(I539&lt;=0,"Paid",IF(NOT(OR(B539="Micro",B539="Small")),"Not covered by s.15",IF(M539&gt;0,"MSME overdue","MSME within due date"))))</f>
        <v/>
      </c>
      <c r="O539" s="22" t="str">
        <f aca="false">IF(N539&lt;&gt;"MSME overdue","",ROUND(I539*((1+Settings!$C$9*Settings!$C$8/12)^(M539/(365/12))-1),0))</f>
        <v/>
      </c>
      <c r="P539" s="10" t="str">
        <f aca="false">IF(OR(L539="",I539&lt;=0),"",IF(L539&lt;=Settings!$C$7,IF(Settings!$C$6&gt;=Settings!$C$7,"Unpaid past due at year end: review","Pay before year end to avoid disallowance"),""))</f>
        <v/>
      </c>
    </row>
    <row r="540" customFormat="false" ht="15" hidden="false" customHeight="false" outlineLevel="0" collapsed="false">
      <c r="A540" s="8"/>
      <c r="B540" s="8"/>
      <c r="C540" s="19"/>
      <c r="D540" s="8"/>
      <c r="E540" s="17"/>
      <c r="F540" s="17"/>
      <c r="G540" s="21"/>
      <c r="H540" s="21"/>
      <c r="I540" s="22" t="str">
        <f aca="false">IF(D540="","",G540-H540)</f>
        <v/>
      </c>
      <c r="J540" s="23" t="str">
        <f aca="false">IF(D540="","",Settings!$C$6-E540)</f>
        <v/>
      </c>
      <c r="K540" s="10" t="str">
        <f aca="false">IF(D540="","",IF(J540&lt;=30,"0-30 days",IF(J540&lt;=45,"31-45 days",IF(J540&lt;=60,"46-60 days",IF(J540&lt;=90,"61-90 days",IF(J540&lt;=180,"91-180 days","Over 180 days"))))))</f>
        <v/>
      </c>
      <c r="L540" s="24" t="str">
        <f aca="false">IF(OR(D540="",NOT(OR(B540="Micro",B540="Small"))),"",IF(F540="",E540,F540)+IF(C540="",Settings!$C$10,MIN(C540,Settings!$C$11)))</f>
        <v/>
      </c>
      <c r="M540" s="23" t="str">
        <f aca="false">IF(L540="","",MAX(0,Settings!$C$6-L540))</f>
        <v/>
      </c>
      <c r="N540" s="10" t="str">
        <f aca="false">IF(D540="","",IF(I540&lt;=0,"Paid",IF(NOT(OR(B540="Micro",B540="Small")),"Not covered by s.15",IF(M540&gt;0,"MSME overdue","MSME within due date"))))</f>
        <v/>
      </c>
      <c r="O540" s="22" t="str">
        <f aca="false">IF(N540&lt;&gt;"MSME overdue","",ROUND(I540*((1+Settings!$C$9*Settings!$C$8/12)^(M540/(365/12))-1),0))</f>
        <v/>
      </c>
      <c r="P540" s="10" t="str">
        <f aca="false">IF(OR(L540="",I540&lt;=0),"",IF(L540&lt;=Settings!$C$7,IF(Settings!$C$6&gt;=Settings!$C$7,"Unpaid past due at year end: review","Pay before year end to avoid disallowance"),""))</f>
        <v/>
      </c>
    </row>
    <row r="541" customFormat="false" ht="15" hidden="false" customHeight="false" outlineLevel="0" collapsed="false">
      <c r="A541" s="8"/>
      <c r="B541" s="8"/>
      <c r="C541" s="19"/>
      <c r="D541" s="8"/>
      <c r="E541" s="17"/>
      <c r="F541" s="17"/>
      <c r="G541" s="21"/>
      <c r="H541" s="21"/>
      <c r="I541" s="22" t="str">
        <f aca="false">IF(D541="","",G541-H541)</f>
        <v/>
      </c>
      <c r="J541" s="23" t="str">
        <f aca="false">IF(D541="","",Settings!$C$6-E541)</f>
        <v/>
      </c>
      <c r="K541" s="10" t="str">
        <f aca="false">IF(D541="","",IF(J541&lt;=30,"0-30 days",IF(J541&lt;=45,"31-45 days",IF(J541&lt;=60,"46-60 days",IF(J541&lt;=90,"61-90 days",IF(J541&lt;=180,"91-180 days","Over 180 days"))))))</f>
        <v/>
      </c>
      <c r="L541" s="24" t="str">
        <f aca="false">IF(OR(D541="",NOT(OR(B541="Micro",B541="Small"))),"",IF(F541="",E541,F541)+IF(C541="",Settings!$C$10,MIN(C541,Settings!$C$11)))</f>
        <v/>
      </c>
      <c r="M541" s="23" t="str">
        <f aca="false">IF(L541="","",MAX(0,Settings!$C$6-L541))</f>
        <v/>
      </c>
      <c r="N541" s="10" t="str">
        <f aca="false">IF(D541="","",IF(I541&lt;=0,"Paid",IF(NOT(OR(B541="Micro",B541="Small")),"Not covered by s.15",IF(M541&gt;0,"MSME overdue","MSME within due date"))))</f>
        <v/>
      </c>
      <c r="O541" s="22" t="str">
        <f aca="false">IF(N541&lt;&gt;"MSME overdue","",ROUND(I541*((1+Settings!$C$9*Settings!$C$8/12)^(M541/(365/12))-1),0))</f>
        <v/>
      </c>
      <c r="P541" s="10" t="str">
        <f aca="false">IF(OR(L541="",I541&lt;=0),"",IF(L541&lt;=Settings!$C$7,IF(Settings!$C$6&gt;=Settings!$C$7,"Unpaid past due at year end: review","Pay before year end to avoid disallowance"),""))</f>
        <v/>
      </c>
    </row>
    <row r="542" customFormat="false" ht="15" hidden="false" customHeight="false" outlineLevel="0" collapsed="false">
      <c r="A542" s="8"/>
      <c r="B542" s="8"/>
      <c r="C542" s="19"/>
      <c r="D542" s="8"/>
      <c r="E542" s="17"/>
      <c r="F542" s="17"/>
      <c r="G542" s="21"/>
      <c r="H542" s="21"/>
      <c r="I542" s="22" t="str">
        <f aca="false">IF(D542="","",G542-H542)</f>
        <v/>
      </c>
      <c r="J542" s="23" t="str">
        <f aca="false">IF(D542="","",Settings!$C$6-E542)</f>
        <v/>
      </c>
      <c r="K542" s="10" t="str">
        <f aca="false">IF(D542="","",IF(J542&lt;=30,"0-30 days",IF(J542&lt;=45,"31-45 days",IF(J542&lt;=60,"46-60 days",IF(J542&lt;=90,"61-90 days",IF(J542&lt;=180,"91-180 days","Over 180 days"))))))</f>
        <v/>
      </c>
      <c r="L542" s="24" t="str">
        <f aca="false">IF(OR(D542="",NOT(OR(B542="Micro",B542="Small"))),"",IF(F542="",E542,F542)+IF(C542="",Settings!$C$10,MIN(C542,Settings!$C$11)))</f>
        <v/>
      </c>
      <c r="M542" s="23" t="str">
        <f aca="false">IF(L542="","",MAX(0,Settings!$C$6-L542))</f>
        <v/>
      </c>
      <c r="N542" s="10" t="str">
        <f aca="false">IF(D542="","",IF(I542&lt;=0,"Paid",IF(NOT(OR(B542="Micro",B542="Small")),"Not covered by s.15",IF(M542&gt;0,"MSME overdue","MSME within due date"))))</f>
        <v/>
      </c>
      <c r="O542" s="22" t="str">
        <f aca="false">IF(N542&lt;&gt;"MSME overdue","",ROUND(I542*((1+Settings!$C$9*Settings!$C$8/12)^(M542/(365/12))-1),0))</f>
        <v/>
      </c>
      <c r="P542" s="10" t="str">
        <f aca="false">IF(OR(L542="",I542&lt;=0),"",IF(L542&lt;=Settings!$C$7,IF(Settings!$C$6&gt;=Settings!$C$7,"Unpaid past due at year end: review","Pay before year end to avoid disallowance"),""))</f>
        <v/>
      </c>
    </row>
    <row r="543" customFormat="false" ht="15" hidden="false" customHeight="false" outlineLevel="0" collapsed="false">
      <c r="A543" s="8"/>
      <c r="B543" s="8"/>
      <c r="C543" s="19"/>
      <c r="D543" s="8"/>
      <c r="E543" s="17"/>
      <c r="F543" s="17"/>
      <c r="G543" s="21"/>
      <c r="H543" s="21"/>
      <c r="I543" s="22" t="str">
        <f aca="false">IF(D543="","",G543-H543)</f>
        <v/>
      </c>
      <c r="J543" s="23" t="str">
        <f aca="false">IF(D543="","",Settings!$C$6-E543)</f>
        <v/>
      </c>
      <c r="K543" s="10" t="str">
        <f aca="false">IF(D543="","",IF(J543&lt;=30,"0-30 days",IF(J543&lt;=45,"31-45 days",IF(J543&lt;=60,"46-60 days",IF(J543&lt;=90,"61-90 days",IF(J543&lt;=180,"91-180 days","Over 180 days"))))))</f>
        <v/>
      </c>
      <c r="L543" s="24" t="str">
        <f aca="false">IF(OR(D543="",NOT(OR(B543="Micro",B543="Small"))),"",IF(F543="",E543,F543)+IF(C543="",Settings!$C$10,MIN(C543,Settings!$C$11)))</f>
        <v/>
      </c>
      <c r="M543" s="23" t="str">
        <f aca="false">IF(L543="","",MAX(0,Settings!$C$6-L543))</f>
        <v/>
      </c>
      <c r="N543" s="10" t="str">
        <f aca="false">IF(D543="","",IF(I543&lt;=0,"Paid",IF(NOT(OR(B543="Micro",B543="Small")),"Not covered by s.15",IF(M543&gt;0,"MSME overdue","MSME within due date"))))</f>
        <v/>
      </c>
      <c r="O543" s="22" t="str">
        <f aca="false">IF(N543&lt;&gt;"MSME overdue","",ROUND(I543*((1+Settings!$C$9*Settings!$C$8/12)^(M543/(365/12))-1),0))</f>
        <v/>
      </c>
      <c r="P543" s="10" t="str">
        <f aca="false">IF(OR(L543="",I543&lt;=0),"",IF(L543&lt;=Settings!$C$7,IF(Settings!$C$6&gt;=Settings!$C$7,"Unpaid past due at year end: review","Pay before year end to avoid disallowance"),""))</f>
        <v/>
      </c>
    </row>
    <row r="544" customFormat="false" ht="15" hidden="false" customHeight="false" outlineLevel="0" collapsed="false">
      <c r="A544" s="8"/>
      <c r="B544" s="8"/>
      <c r="C544" s="19"/>
      <c r="D544" s="8"/>
      <c r="E544" s="17"/>
      <c r="F544" s="17"/>
      <c r="G544" s="21"/>
      <c r="H544" s="21"/>
      <c r="I544" s="22" t="str">
        <f aca="false">IF(D544="","",G544-H544)</f>
        <v/>
      </c>
      <c r="J544" s="23" t="str">
        <f aca="false">IF(D544="","",Settings!$C$6-E544)</f>
        <v/>
      </c>
      <c r="K544" s="10" t="str">
        <f aca="false">IF(D544="","",IF(J544&lt;=30,"0-30 days",IF(J544&lt;=45,"31-45 days",IF(J544&lt;=60,"46-60 days",IF(J544&lt;=90,"61-90 days",IF(J544&lt;=180,"91-180 days","Over 180 days"))))))</f>
        <v/>
      </c>
      <c r="L544" s="24" t="str">
        <f aca="false">IF(OR(D544="",NOT(OR(B544="Micro",B544="Small"))),"",IF(F544="",E544,F544)+IF(C544="",Settings!$C$10,MIN(C544,Settings!$C$11)))</f>
        <v/>
      </c>
      <c r="M544" s="23" t="str">
        <f aca="false">IF(L544="","",MAX(0,Settings!$C$6-L544))</f>
        <v/>
      </c>
      <c r="N544" s="10" t="str">
        <f aca="false">IF(D544="","",IF(I544&lt;=0,"Paid",IF(NOT(OR(B544="Micro",B544="Small")),"Not covered by s.15",IF(M544&gt;0,"MSME overdue","MSME within due date"))))</f>
        <v/>
      </c>
      <c r="O544" s="22" t="str">
        <f aca="false">IF(N544&lt;&gt;"MSME overdue","",ROUND(I544*((1+Settings!$C$9*Settings!$C$8/12)^(M544/(365/12))-1),0))</f>
        <v/>
      </c>
      <c r="P544" s="10" t="str">
        <f aca="false">IF(OR(L544="",I544&lt;=0),"",IF(L544&lt;=Settings!$C$7,IF(Settings!$C$6&gt;=Settings!$C$7,"Unpaid past due at year end: review","Pay before year end to avoid disallowance"),""))</f>
        <v/>
      </c>
    </row>
    <row r="545" customFormat="false" ht="15" hidden="false" customHeight="false" outlineLevel="0" collapsed="false">
      <c r="A545" s="8"/>
      <c r="B545" s="8"/>
      <c r="C545" s="19"/>
      <c r="D545" s="8"/>
      <c r="E545" s="17"/>
      <c r="F545" s="17"/>
      <c r="G545" s="21"/>
      <c r="H545" s="21"/>
      <c r="I545" s="22" t="str">
        <f aca="false">IF(D545="","",G545-H545)</f>
        <v/>
      </c>
      <c r="J545" s="23" t="str">
        <f aca="false">IF(D545="","",Settings!$C$6-E545)</f>
        <v/>
      </c>
      <c r="K545" s="10" t="str">
        <f aca="false">IF(D545="","",IF(J545&lt;=30,"0-30 days",IF(J545&lt;=45,"31-45 days",IF(J545&lt;=60,"46-60 days",IF(J545&lt;=90,"61-90 days",IF(J545&lt;=180,"91-180 days","Over 180 days"))))))</f>
        <v/>
      </c>
      <c r="L545" s="24" t="str">
        <f aca="false">IF(OR(D545="",NOT(OR(B545="Micro",B545="Small"))),"",IF(F545="",E545,F545)+IF(C545="",Settings!$C$10,MIN(C545,Settings!$C$11)))</f>
        <v/>
      </c>
      <c r="M545" s="23" t="str">
        <f aca="false">IF(L545="","",MAX(0,Settings!$C$6-L545))</f>
        <v/>
      </c>
      <c r="N545" s="10" t="str">
        <f aca="false">IF(D545="","",IF(I545&lt;=0,"Paid",IF(NOT(OR(B545="Micro",B545="Small")),"Not covered by s.15",IF(M545&gt;0,"MSME overdue","MSME within due date"))))</f>
        <v/>
      </c>
      <c r="O545" s="22" t="str">
        <f aca="false">IF(N545&lt;&gt;"MSME overdue","",ROUND(I545*((1+Settings!$C$9*Settings!$C$8/12)^(M545/(365/12))-1),0))</f>
        <v/>
      </c>
      <c r="P545" s="10" t="str">
        <f aca="false">IF(OR(L545="",I545&lt;=0),"",IF(L545&lt;=Settings!$C$7,IF(Settings!$C$6&gt;=Settings!$C$7,"Unpaid past due at year end: review","Pay before year end to avoid disallowance"),""))</f>
        <v/>
      </c>
    </row>
    <row r="546" customFormat="false" ht="15" hidden="false" customHeight="false" outlineLevel="0" collapsed="false">
      <c r="A546" s="8"/>
      <c r="B546" s="8"/>
      <c r="C546" s="19"/>
      <c r="D546" s="8"/>
      <c r="E546" s="17"/>
      <c r="F546" s="17"/>
      <c r="G546" s="21"/>
      <c r="H546" s="21"/>
      <c r="I546" s="22" t="str">
        <f aca="false">IF(D546="","",G546-H546)</f>
        <v/>
      </c>
      <c r="J546" s="23" t="str">
        <f aca="false">IF(D546="","",Settings!$C$6-E546)</f>
        <v/>
      </c>
      <c r="K546" s="10" t="str">
        <f aca="false">IF(D546="","",IF(J546&lt;=30,"0-30 days",IF(J546&lt;=45,"31-45 days",IF(J546&lt;=60,"46-60 days",IF(J546&lt;=90,"61-90 days",IF(J546&lt;=180,"91-180 days","Over 180 days"))))))</f>
        <v/>
      </c>
      <c r="L546" s="24" t="str">
        <f aca="false">IF(OR(D546="",NOT(OR(B546="Micro",B546="Small"))),"",IF(F546="",E546,F546)+IF(C546="",Settings!$C$10,MIN(C546,Settings!$C$11)))</f>
        <v/>
      </c>
      <c r="M546" s="23" t="str">
        <f aca="false">IF(L546="","",MAX(0,Settings!$C$6-L546))</f>
        <v/>
      </c>
      <c r="N546" s="10" t="str">
        <f aca="false">IF(D546="","",IF(I546&lt;=0,"Paid",IF(NOT(OR(B546="Micro",B546="Small")),"Not covered by s.15",IF(M546&gt;0,"MSME overdue","MSME within due date"))))</f>
        <v/>
      </c>
      <c r="O546" s="22" t="str">
        <f aca="false">IF(N546&lt;&gt;"MSME overdue","",ROUND(I546*((1+Settings!$C$9*Settings!$C$8/12)^(M546/(365/12))-1),0))</f>
        <v/>
      </c>
      <c r="P546" s="10" t="str">
        <f aca="false">IF(OR(L546="",I546&lt;=0),"",IF(L546&lt;=Settings!$C$7,IF(Settings!$C$6&gt;=Settings!$C$7,"Unpaid past due at year end: review","Pay before year end to avoid disallowance"),""))</f>
        <v/>
      </c>
    </row>
    <row r="547" customFormat="false" ht="15" hidden="false" customHeight="false" outlineLevel="0" collapsed="false">
      <c r="A547" s="8"/>
      <c r="B547" s="8"/>
      <c r="C547" s="19"/>
      <c r="D547" s="8"/>
      <c r="E547" s="17"/>
      <c r="F547" s="17"/>
      <c r="G547" s="21"/>
      <c r="H547" s="21"/>
      <c r="I547" s="22" t="str">
        <f aca="false">IF(D547="","",G547-H547)</f>
        <v/>
      </c>
      <c r="J547" s="23" t="str">
        <f aca="false">IF(D547="","",Settings!$C$6-E547)</f>
        <v/>
      </c>
      <c r="K547" s="10" t="str">
        <f aca="false">IF(D547="","",IF(J547&lt;=30,"0-30 days",IF(J547&lt;=45,"31-45 days",IF(J547&lt;=60,"46-60 days",IF(J547&lt;=90,"61-90 days",IF(J547&lt;=180,"91-180 days","Over 180 days"))))))</f>
        <v/>
      </c>
      <c r="L547" s="24" t="str">
        <f aca="false">IF(OR(D547="",NOT(OR(B547="Micro",B547="Small"))),"",IF(F547="",E547,F547)+IF(C547="",Settings!$C$10,MIN(C547,Settings!$C$11)))</f>
        <v/>
      </c>
      <c r="M547" s="23" t="str">
        <f aca="false">IF(L547="","",MAX(0,Settings!$C$6-L547))</f>
        <v/>
      </c>
      <c r="N547" s="10" t="str">
        <f aca="false">IF(D547="","",IF(I547&lt;=0,"Paid",IF(NOT(OR(B547="Micro",B547="Small")),"Not covered by s.15",IF(M547&gt;0,"MSME overdue","MSME within due date"))))</f>
        <v/>
      </c>
      <c r="O547" s="22" t="str">
        <f aca="false">IF(N547&lt;&gt;"MSME overdue","",ROUND(I547*((1+Settings!$C$9*Settings!$C$8/12)^(M547/(365/12))-1),0))</f>
        <v/>
      </c>
      <c r="P547" s="10" t="str">
        <f aca="false">IF(OR(L547="",I547&lt;=0),"",IF(L547&lt;=Settings!$C$7,IF(Settings!$C$6&gt;=Settings!$C$7,"Unpaid past due at year end: review","Pay before year end to avoid disallowance"),""))</f>
        <v/>
      </c>
    </row>
    <row r="548" customFormat="false" ht="15" hidden="false" customHeight="false" outlineLevel="0" collapsed="false">
      <c r="A548" s="8"/>
      <c r="B548" s="8"/>
      <c r="C548" s="19"/>
      <c r="D548" s="8"/>
      <c r="E548" s="17"/>
      <c r="F548" s="17"/>
      <c r="G548" s="21"/>
      <c r="H548" s="21"/>
      <c r="I548" s="22" t="str">
        <f aca="false">IF(D548="","",G548-H548)</f>
        <v/>
      </c>
      <c r="J548" s="23" t="str">
        <f aca="false">IF(D548="","",Settings!$C$6-E548)</f>
        <v/>
      </c>
      <c r="K548" s="10" t="str">
        <f aca="false">IF(D548="","",IF(J548&lt;=30,"0-30 days",IF(J548&lt;=45,"31-45 days",IF(J548&lt;=60,"46-60 days",IF(J548&lt;=90,"61-90 days",IF(J548&lt;=180,"91-180 days","Over 180 days"))))))</f>
        <v/>
      </c>
      <c r="L548" s="24" t="str">
        <f aca="false">IF(OR(D548="",NOT(OR(B548="Micro",B548="Small"))),"",IF(F548="",E548,F548)+IF(C548="",Settings!$C$10,MIN(C548,Settings!$C$11)))</f>
        <v/>
      </c>
      <c r="M548" s="23" t="str">
        <f aca="false">IF(L548="","",MAX(0,Settings!$C$6-L548))</f>
        <v/>
      </c>
      <c r="N548" s="10" t="str">
        <f aca="false">IF(D548="","",IF(I548&lt;=0,"Paid",IF(NOT(OR(B548="Micro",B548="Small")),"Not covered by s.15",IF(M548&gt;0,"MSME overdue","MSME within due date"))))</f>
        <v/>
      </c>
      <c r="O548" s="22" t="str">
        <f aca="false">IF(N548&lt;&gt;"MSME overdue","",ROUND(I548*((1+Settings!$C$9*Settings!$C$8/12)^(M548/(365/12))-1),0))</f>
        <v/>
      </c>
      <c r="P548" s="10" t="str">
        <f aca="false">IF(OR(L548="",I548&lt;=0),"",IF(L548&lt;=Settings!$C$7,IF(Settings!$C$6&gt;=Settings!$C$7,"Unpaid past due at year end: review","Pay before year end to avoid disallowance"),""))</f>
        <v/>
      </c>
    </row>
    <row r="549" customFormat="false" ht="15" hidden="false" customHeight="false" outlineLevel="0" collapsed="false">
      <c r="A549" s="8"/>
      <c r="B549" s="8"/>
      <c r="C549" s="19"/>
      <c r="D549" s="8"/>
      <c r="E549" s="17"/>
      <c r="F549" s="17"/>
      <c r="G549" s="21"/>
      <c r="H549" s="21"/>
      <c r="I549" s="22" t="str">
        <f aca="false">IF(D549="","",G549-H549)</f>
        <v/>
      </c>
      <c r="J549" s="23" t="str">
        <f aca="false">IF(D549="","",Settings!$C$6-E549)</f>
        <v/>
      </c>
      <c r="K549" s="10" t="str">
        <f aca="false">IF(D549="","",IF(J549&lt;=30,"0-30 days",IF(J549&lt;=45,"31-45 days",IF(J549&lt;=60,"46-60 days",IF(J549&lt;=90,"61-90 days",IF(J549&lt;=180,"91-180 days","Over 180 days"))))))</f>
        <v/>
      </c>
      <c r="L549" s="24" t="str">
        <f aca="false">IF(OR(D549="",NOT(OR(B549="Micro",B549="Small"))),"",IF(F549="",E549,F549)+IF(C549="",Settings!$C$10,MIN(C549,Settings!$C$11)))</f>
        <v/>
      </c>
      <c r="M549" s="23" t="str">
        <f aca="false">IF(L549="","",MAX(0,Settings!$C$6-L549))</f>
        <v/>
      </c>
      <c r="N549" s="10" t="str">
        <f aca="false">IF(D549="","",IF(I549&lt;=0,"Paid",IF(NOT(OR(B549="Micro",B549="Small")),"Not covered by s.15",IF(M549&gt;0,"MSME overdue","MSME within due date"))))</f>
        <v/>
      </c>
      <c r="O549" s="22" t="str">
        <f aca="false">IF(N549&lt;&gt;"MSME overdue","",ROUND(I549*((1+Settings!$C$9*Settings!$C$8/12)^(M549/(365/12))-1),0))</f>
        <v/>
      </c>
      <c r="P549" s="10" t="str">
        <f aca="false">IF(OR(L549="",I549&lt;=0),"",IF(L549&lt;=Settings!$C$7,IF(Settings!$C$6&gt;=Settings!$C$7,"Unpaid past due at year end: review","Pay before year end to avoid disallowance"),""))</f>
        <v/>
      </c>
    </row>
    <row r="550" customFormat="false" ht="15" hidden="false" customHeight="false" outlineLevel="0" collapsed="false">
      <c r="A550" s="8"/>
      <c r="B550" s="8"/>
      <c r="C550" s="19"/>
      <c r="D550" s="8"/>
      <c r="E550" s="17"/>
      <c r="F550" s="17"/>
      <c r="G550" s="21"/>
      <c r="H550" s="21"/>
      <c r="I550" s="22" t="str">
        <f aca="false">IF(D550="","",G550-H550)</f>
        <v/>
      </c>
      <c r="J550" s="23" t="str">
        <f aca="false">IF(D550="","",Settings!$C$6-E550)</f>
        <v/>
      </c>
      <c r="K550" s="10" t="str">
        <f aca="false">IF(D550="","",IF(J550&lt;=30,"0-30 days",IF(J550&lt;=45,"31-45 days",IF(J550&lt;=60,"46-60 days",IF(J550&lt;=90,"61-90 days",IF(J550&lt;=180,"91-180 days","Over 180 days"))))))</f>
        <v/>
      </c>
      <c r="L550" s="24" t="str">
        <f aca="false">IF(OR(D550="",NOT(OR(B550="Micro",B550="Small"))),"",IF(F550="",E550,F550)+IF(C550="",Settings!$C$10,MIN(C550,Settings!$C$11)))</f>
        <v/>
      </c>
      <c r="M550" s="23" t="str">
        <f aca="false">IF(L550="","",MAX(0,Settings!$C$6-L550))</f>
        <v/>
      </c>
      <c r="N550" s="10" t="str">
        <f aca="false">IF(D550="","",IF(I550&lt;=0,"Paid",IF(NOT(OR(B550="Micro",B550="Small")),"Not covered by s.15",IF(M550&gt;0,"MSME overdue","MSME within due date"))))</f>
        <v/>
      </c>
      <c r="O550" s="22" t="str">
        <f aca="false">IF(N550&lt;&gt;"MSME overdue","",ROUND(I550*((1+Settings!$C$9*Settings!$C$8/12)^(M550/(365/12))-1),0))</f>
        <v/>
      </c>
      <c r="P550" s="10" t="str">
        <f aca="false">IF(OR(L550="",I550&lt;=0),"",IF(L550&lt;=Settings!$C$7,IF(Settings!$C$6&gt;=Settings!$C$7,"Unpaid past due at year end: review","Pay before year end to avoid disallowance"),""))</f>
        <v/>
      </c>
    </row>
    <row r="551" customFormat="false" ht="15" hidden="false" customHeight="false" outlineLevel="0" collapsed="false">
      <c r="A551" s="8"/>
      <c r="B551" s="8"/>
      <c r="C551" s="19"/>
      <c r="D551" s="8"/>
      <c r="E551" s="17"/>
      <c r="F551" s="17"/>
      <c r="G551" s="21"/>
      <c r="H551" s="21"/>
      <c r="I551" s="22" t="str">
        <f aca="false">IF(D551="","",G551-H551)</f>
        <v/>
      </c>
      <c r="J551" s="23" t="str">
        <f aca="false">IF(D551="","",Settings!$C$6-E551)</f>
        <v/>
      </c>
      <c r="K551" s="10" t="str">
        <f aca="false">IF(D551="","",IF(J551&lt;=30,"0-30 days",IF(J551&lt;=45,"31-45 days",IF(J551&lt;=60,"46-60 days",IF(J551&lt;=90,"61-90 days",IF(J551&lt;=180,"91-180 days","Over 180 days"))))))</f>
        <v/>
      </c>
      <c r="L551" s="24" t="str">
        <f aca="false">IF(OR(D551="",NOT(OR(B551="Micro",B551="Small"))),"",IF(F551="",E551,F551)+IF(C551="",Settings!$C$10,MIN(C551,Settings!$C$11)))</f>
        <v/>
      </c>
      <c r="M551" s="23" t="str">
        <f aca="false">IF(L551="","",MAX(0,Settings!$C$6-L551))</f>
        <v/>
      </c>
      <c r="N551" s="10" t="str">
        <f aca="false">IF(D551="","",IF(I551&lt;=0,"Paid",IF(NOT(OR(B551="Micro",B551="Small")),"Not covered by s.15",IF(M551&gt;0,"MSME overdue","MSME within due date"))))</f>
        <v/>
      </c>
      <c r="O551" s="22" t="str">
        <f aca="false">IF(N551&lt;&gt;"MSME overdue","",ROUND(I551*((1+Settings!$C$9*Settings!$C$8/12)^(M551/(365/12))-1),0))</f>
        <v/>
      </c>
      <c r="P551" s="10" t="str">
        <f aca="false">IF(OR(L551="",I551&lt;=0),"",IF(L551&lt;=Settings!$C$7,IF(Settings!$C$6&gt;=Settings!$C$7,"Unpaid past due at year end: review","Pay before year end to avoid disallowance"),""))</f>
        <v/>
      </c>
    </row>
    <row r="552" customFormat="false" ht="15" hidden="false" customHeight="false" outlineLevel="0" collapsed="false">
      <c r="A552" s="8"/>
      <c r="B552" s="8"/>
      <c r="C552" s="19"/>
      <c r="D552" s="8"/>
      <c r="E552" s="17"/>
      <c r="F552" s="17"/>
      <c r="G552" s="21"/>
      <c r="H552" s="21"/>
      <c r="I552" s="22" t="str">
        <f aca="false">IF(D552="","",G552-H552)</f>
        <v/>
      </c>
      <c r="J552" s="23" t="str">
        <f aca="false">IF(D552="","",Settings!$C$6-E552)</f>
        <v/>
      </c>
      <c r="K552" s="10" t="str">
        <f aca="false">IF(D552="","",IF(J552&lt;=30,"0-30 days",IF(J552&lt;=45,"31-45 days",IF(J552&lt;=60,"46-60 days",IF(J552&lt;=90,"61-90 days",IF(J552&lt;=180,"91-180 days","Over 180 days"))))))</f>
        <v/>
      </c>
      <c r="L552" s="24" t="str">
        <f aca="false">IF(OR(D552="",NOT(OR(B552="Micro",B552="Small"))),"",IF(F552="",E552,F552)+IF(C552="",Settings!$C$10,MIN(C552,Settings!$C$11)))</f>
        <v/>
      </c>
      <c r="M552" s="23" t="str">
        <f aca="false">IF(L552="","",MAX(0,Settings!$C$6-L552))</f>
        <v/>
      </c>
      <c r="N552" s="10" t="str">
        <f aca="false">IF(D552="","",IF(I552&lt;=0,"Paid",IF(NOT(OR(B552="Micro",B552="Small")),"Not covered by s.15",IF(M552&gt;0,"MSME overdue","MSME within due date"))))</f>
        <v/>
      </c>
      <c r="O552" s="22" t="str">
        <f aca="false">IF(N552&lt;&gt;"MSME overdue","",ROUND(I552*((1+Settings!$C$9*Settings!$C$8/12)^(M552/(365/12))-1),0))</f>
        <v/>
      </c>
      <c r="P552" s="10" t="str">
        <f aca="false">IF(OR(L552="",I552&lt;=0),"",IF(L552&lt;=Settings!$C$7,IF(Settings!$C$6&gt;=Settings!$C$7,"Unpaid past due at year end: review","Pay before year end to avoid disallowance"),""))</f>
        <v/>
      </c>
    </row>
    <row r="553" customFormat="false" ht="15" hidden="false" customHeight="false" outlineLevel="0" collapsed="false">
      <c r="A553" s="8"/>
      <c r="B553" s="8"/>
      <c r="C553" s="19"/>
      <c r="D553" s="8"/>
      <c r="E553" s="17"/>
      <c r="F553" s="17"/>
      <c r="G553" s="21"/>
      <c r="H553" s="21"/>
      <c r="I553" s="22" t="str">
        <f aca="false">IF(D553="","",G553-H553)</f>
        <v/>
      </c>
      <c r="J553" s="23" t="str">
        <f aca="false">IF(D553="","",Settings!$C$6-E553)</f>
        <v/>
      </c>
      <c r="K553" s="10" t="str">
        <f aca="false">IF(D553="","",IF(J553&lt;=30,"0-30 days",IF(J553&lt;=45,"31-45 days",IF(J553&lt;=60,"46-60 days",IF(J553&lt;=90,"61-90 days",IF(J553&lt;=180,"91-180 days","Over 180 days"))))))</f>
        <v/>
      </c>
      <c r="L553" s="24" t="str">
        <f aca="false">IF(OR(D553="",NOT(OR(B553="Micro",B553="Small"))),"",IF(F553="",E553,F553)+IF(C553="",Settings!$C$10,MIN(C553,Settings!$C$11)))</f>
        <v/>
      </c>
      <c r="M553" s="23" t="str">
        <f aca="false">IF(L553="","",MAX(0,Settings!$C$6-L553))</f>
        <v/>
      </c>
      <c r="N553" s="10" t="str">
        <f aca="false">IF(D553="","",IF(I553&lt;=0,"Paid",IF(NOT(OR(B553="Micro",B553="Small")),"Not covered by s.15",IF(M553&gt;0,"MSME overdue","MSME within due date"))))</f>
        <v/>
      </c>
      <c r="O553" s="22" t="str">
        <f aca="false">IF(N553&lt;&gt;"MSME overdue","",ROUND(I553*((1+Settings!$C$9*Settings!$C$8/12)^(M553/(365/12))-1),0))</f>
        <v/>
      </c>
      <c r="P553" s="10" t="str">
        <f aca="false">IF(OR(L553="",I553&lt;=0),"",IF(L553&lt;=Settings!$C$7,IF(Settings!$C$6&gt;=Settings!$C$7,"Unpaid past due at year end: review","Pay before year end to avoid disallowance"),""))</f>
        <v/>
      </c>
    </row>
    <row r="554" customFormat="false" ht="15" hidden="false" customHeight="false" outlineLevel="0" collapsed="false">
      <c r="A554" s="8"/>
      <c r="B554" s="8"/>
      <c r="C554" s="19"/>
      <c r="D554" s="8"/>
      <c r="E554" s="17"/>
      <c r="F554" s="17"/>
      <c r="G554" s="21"/>
      <c r="H554" s="21"/>
      <c r="I554" s="22" t="str">
        <f aca="false">IF(D554="","",G554-H554)</f>
        <v/>
      </c>
      <c r="J554" s="23" t="str">
        <f aca="false">IF(D554="","",Settings!$C$6-E554)</f>
        <v/>
      </c>
      <c r="K554" s="10" t="str">
        <f aca="false">IF(D554="","",IF(J554&lt;=30,"0-30 days",IF(J554&lt;=45,"31-45 days",IF(J554&lt;=60,"46-60 days",IF(J554&lt;=90,"61-90 days",IF(J554&lt;=180,"91-180 days","Over 180 days"))))))</f>
        <v/>
      </c>
      <c r="L554" s="24" t="str">
        <f aca="false">IF(OR(D554="",NOT(OR(B554="Micro",B554="Small"))),"",IF(F554="",E554,F554)+IF(C554="",Settings!$C$10,MIN(C554,Settings!$C$11)))</f>
        <v/>
      </c>
      <c r="M554" s="23" t="str">
        <f aca="false">IF(L554="","",MAX(0,Settings!$C$6-L554))</f>
        <v/>
      </c>
      <c r="N554" s="10" t="str">
        <f aca="false">IF(D554="","",IF(I554&lt;=0,"Paid",IF(NOT(OR(B554="Micro",B554="Small")),"Not covered by s.15",IF(M554&gt;0,"MSME overdue","MSME within due date"))))</f>
        <v/>
      </c>
      <c r="O554" s="22" t="str">
        <f aca="false">IF(N554&lt;&gt;"MSME overdue","",ROUND(I554*((1+Settings!$C$9*Settings!$C$8/12)^(M554/(365/12))-1),0))</f>
        <v/>
      </c>
      <c r="P554" s="10" t="str">
        <f aca="false">IF(OR(L554="",I554&lt;=0),"",IF(L554&lt;=Settings!$C$7,IF(Settings!$C$6&gt;=Settings!$C$7,"Unpaid past due at year end: review","Pay before year end to avoid disallowance"),""))</f>
        <v/>
      </c>
    </row>
    <row r="555" customFormat="false" ht="15" hidden="false" customHeight="false" outlineLevel="0" collapsed="false">
      <c r="A555" s="8"/>
      <c r="B555" s="8"/>
      <c r="C555" s="19"/>
      <c r="D555" s="8"/>
      <c r="E555" s="17"/>
      <c r="F555" s="17"/>
      <c r="G555" s="21"/>
      <c r="H555" s="21"/>
      <c r="I555" s="22" t="str">
        <f aca="false">IF(D555="","",G555-H555)</f>
        <v/>
      </c>
      <c r="J555" s="23" t="str">
        <f aca="false">IF(D555="","",Settings!$C$6-E555)</f>
        <v/>
      </c>
      <c r="K555" s="10" t="str">
        <f aca="false">IF(D555="","",IF(J555&lt;=30,"0-30 days",IF(J555&lt;=45,"31-45 days",IF(J555&lt;=60,"46-60 days",IF(J555&lt;=90,"61-90 days",IF(J555&lt;=180,"91-180 days","Over 180 days"))))))</f>
        <v/>
      </c>
      <c r="L555" s="24" t="str">
        <f aca="false">IF(OR(D555="",NOT(OR(B555="Micro",B555="Small"))),"",IF(F555="",E555,F555)+IF(C555="",Settings!$C$10,MIN(C555,Settings!$C$11)))</f>
        <v/>
      </c>
      <c r="M555" s="23" t="str">
        <f aca="false">IF(L555="","",MAX(0,Settings!$C$6-L555))</f>
        <v/>
      </c>
      <c r="N555" s="10" t="str">
        <f aca="false">IF(D555="","",IF(I555&lt;=0,"Paid",IF(NOT(OR(B555="Micro",B555="Small")),"Not covered by s.15",IF(M555&gt;0,"MSME overdue","MSME within due date"))))</f>
        <v/>
      </c>
      <c r="O555" s="22" t="str">
        <f aca="false">IF(N555&lt;&gt;"MSME overdue","",ROUND(I555*((1+Settings!$C$9*Settings!$C$8/12)^(M555/(365/12))-1),0))</f>
        <v/>
      </c>
      <c r="P555" s="10" t="str">
        <f aca="false">IF(OR(L555="",I555&lt;=0),"",IF(L555&lt;=Settings!$C$7,IF(Settings!$C$6&gt;=Settings!$C$7,"Unpaid past due at year end: review","Pay before year end to avoid disallowance"),""))</f>
        <v/>
      </c>
    </row>
    <row r="556" customFormat="false" ht="15" hidden="false" customHeight="false" outlineLevel="0" collapsed="false">
      <c r="A556" s="8"/>
      <c r="B556" s="8"/>
      <c r="C556" s="19"/>
      <c r="D556" s="8"/>
      <c r="E556" s="17"/>
      <c r="F556" s="17"/>
      <c r="G556" s="21"/>
      <c r="H556" s="21"/>
      <c r="I556" s="22" t="str">
        <f aca="false">IF(D556="","",G556-H556)</f>
        <v/>
      </c>
      <c r="J556" s="23" t="str">
        <f aca="false">IF(D556="","",Settings!$C$6-E556)</f>
        <v/>
      </c>
      <c r="K556" s="10" t="str">
        <f aca="false">IF(D556="","",IF(J556&lt;=30,"0-30 days",IF(J556&lt;=45,"31-45 days",IF(J556&lt;=60,"46-60 days",IF(J556&lt;=90,"61-90 days",IF(J556&lt;=180,"91-180 days","Over 180 days"))))))</f>
        <v/>
      </c>
      <c r="L556" s="24" t="str">
        <f aca="false">IF(OR(D556="",NOT(OR(B556="Micro",B556="Small"))),"",IF(F556="",E556,F556)+IF(C556="",Settings!$C$10,MIN(C556,Settings!$C$11)))</f>
        <v/>
      </c>
      <c r="M556" s="23" t="str">
        <f aca="false">IF(L556="","",MAX(0,Settings!$C$6-L556))</f>
        <v/>
      </c>
      <c r="N556" s="10" t="str">
        <f aca="false">IF(D556="","",IF(I556&lt;=0,"Paid",IF(NOT(OR(B556="Micro",B556="Small")),"Not covered by s.15",IF(M556&gt;0,"MSME overdue","MSME within due date"))))</f>
        <v/>
      </c>
      <c r="O556" s="22" t="str">
        <f aca="false">IF(N556&lt;&gt;"MSME overdue","",ROUND(I556*((1+Settings!$C$9*Settings!$C$8/12)^(M556/(365/12))-1),0))</f>
        <v/>
      </c>
      <c r="P556" s="10" t="str">
        <f aca="false">IF(OR(L556="",I556&lt;=0),"",IF(L556&lt;=Settings!$C$7,IF(Settings!$C$6&gt;=Settings!$C$7,"Unpaid past due at year end: review","Pay before year end to avoid disallowance"),""))</f>
        <v/>
      </c>
    </row>
    <row r="557" customFormat="false" ht="15" hidden="false" customHeight="false" outlineLevel="0" collapsed="false">
      <c r="A557" s="8"/>
      <c r="B557" s="8"/>
      <c r="C557" s="19"/>
      <c r="D557" s="8"/>
      <c r="E557" s="17"/>
      <c r="F557" s="17"/>
      <c r="G557" s="21"/>
      <c r="H557" s="21"/>
      <c r="I557" s="22" t="str">
        <f aca="false">IF(D557="","",G557-H557)</f>
        <v/>
      </c>
      <c r="J557" s="23" t="str">
        <f aca="false">IF(D557="","",Settings!$C$6-E557)</f>
        <v/>
      </c>
      <c r="K557" s="10" t="str">
        <f aca="false">IF(D557="","",IF(J557&lt;=30,"0-30 days",IF(J557&lt;=45,"31-45 days",IF(J557&lt;=60,"46-60 days",IF(J557&lt;=90,"61-90 days",IF(J557&lt;=180,"91-180 days","Over 180 days"))))))</f>
        <v/>
      </c>
      <c r="L557" s="24" t="str">
        <f aca="false">IF(OR(D557="",NOT(OR(B557="Micro",B557="Small"))),"",IF(F557="",E557,F557)+IF(C557="",Settings!$C$10,MIN(C557,Settings!$C$11)))</f>
        <v/>
      </c>
      <c r="M557" s="23" t="str">
        <f aca="false">IF(L557="","",MAX(0,Settings!$C$6-L557))</f>
        <v/>
      </c>
      <c r="N557" s="10" t="str">
        <f aca="false">IF(D557="","",IF(I557&lt;=0,"Paid",IF(NOT(OR(B557="Micro",B557="Small")),"Not covered by s.15",IF(M557&gt;0,"MSME overdue","MSME within due date"))))</f>
        <v/>
      </c>
      <c r="O557" s="22" t="str">
        <f aca="false">IF(N557&lt;&gt;"MSME overdue","",ROUND(I557*((1+Settings!$C$9*Settings!$C$8/12)^(M557/(365/12))-1),0))</f>
        <v/>
      </c>
      <c r="P557" s="10" t="str">
        <f aca="false">IF(OR(L557="",I557&lt;=0),"",IF(L557&lt;=Settings!$C$7,IF(Settings!$C$6&gt;=Settings!$C$7,"Unpaid past due at year end: review","Pay before year end to avoid disallowance"),""))</f>
        <v/>
      </c>
    </row>
    <row r="558" customFormat="false" ht="15" hidden="false" customHeight="false" outlineLevel="0" collapsed="false">
      <c r="A558" s="8"/>
      <c r="B558" s="8"/>
      <c r="C558" s="19"/>
      <c r="D558" s="8"/>
      <c r="E558" s="17"/>
      <c r="F558" s="17"/>
      <c r="G558" s="21"/>
      <c r="H558" s="21"/>
      <c r="I558" s="22" t="str">
        <f aca="false">IF(D558="","",G558-H558)</f>
        <v/>
      </c>
      <c r="J558" s="23" t="str">
        <f aca="false">IF(D558="","",Settings!$C$6-E558)</f>
        <v/>
      </c>
      <c r="K558" s="10" t="str">
        <f aca="false">IF(D558="","",IF(J558&lt;=30,"0-30 days",IF(J558&lt;=45,"31-45 days",IF(J558&lt;=60,"46-60 days",IF(J558&lt;=90,"61-90 days",IF(J558&lt;=180,"91-180 days","Over 180 days"))))))</f>
        <v/>
      </c>
      <c r="L558" s="24" t="str">
        <f aca="false">IF(OR(D558="",NOT(OR(B558="Micro",B558="Small"))),"",IF(F558="",E558,F558)+IF(C558="",Settings!$C$10,MIN(C558,Settings!$C$11)))</f>
        <v/>
      </c>
      <c r="M558" s="23" t="str">
        <f aca="false">IF(L558="","",MAX(0,Settings!$C$6-L558))</f>
        <v/>
      </c>
      <c r="N558" s="10" t="str">
        <f aca="false">IF(D558="","",IF(I558&lt;=0,"Paid",IF(NOT(OR(B558="Micro",B558="Small")),"Not covered by s.15",IF(M558&gt;0,"MSME overdue","MSME within due date"))))</f>
        <v/>
      </c>
      <c r="O558" s="22" t="str">
        <f aca="false">IF(N558&lt;&gt;"MSME overdue","",ROUND(I558*((1+Settings!$C$9*Settings!$C$8/12)^(M558/(365/12))-1),0))</f>
        <v/>
      </c>
      <c r="P558" s="10" t="str">
        <f aca="false">IF(OR(L558="",I558&lt;=0),"",IF(L558&lt;=Settings!$C$7,IF(Settings!$C$6&gt;=Settings!$C$7,"Unpaid past due at year end: review","Pay before year end to avoid disallowance"),""))</f>
        <v/>
      </c>
    </row>
    <row r="559" customFormat="false" ht="15" hidden="false" customHeight="false" outlineLevel="0" collapsed="false">
      <c r="A559" s="8"/>
      <c r="B559" s="8"/>
      <c r="C559" s="19"/>
      <c r="D559" s="8"/>
      <c r="E559" s="17"/>
      <c r="F559" s="17"/>
      <c r="G559" s="21"/>
      <c r="H559" s="21"/>
      <c r="I559" s="22" t="str">
        <f aca="false">IF(D559="","",G559-H559)</f>
        <v/>
      </c>
      <c r="J559" s="23" t="str">
        <f aca="false">IF(D559="","",Settings!$C$6-E559)</f>
        <v/>
      </c>
      <c r="K559" s="10" t="str">
        <f aca="false">IF(D559="","",IF(J559&lt;=30,"0-30 days",IF(J559&lt;=45,"31-45 days",IF(J559&lt;=60,"46-60 days",IF(J559&lt;=90,"61-90 days",IF(J559&lt;=180,"91-180 days","Over 180 days"))))))</f>
        <v/>
      </c>
      <c r="L559" s="24" t="str">
        <f aca="false">IF(OR(D559="",NOT(OR(B559="Micro",B559="Small"))),"",IF(F559="",E559,F559)+IF(C559="",Settings!$C$10,MIN(C559,Settings!$C$11)))</f>
        <v/>
      </c>
      <c r="M559" s="23" t="str">
        <f aca="false">IF(L559="","",MAX(0,Settings!$C$6-L559))</f>
        <v/>
      </c>
      <c r="N559" s="10" t="str">
        <f aca="false">IF(D559="","",IF(I559&lt;=0,"Paid",IF(NOT(OR(B559="Micro",B559="Small")),"Not covered by s.15",IF(M559&gt;0,"MSME overdue","MSME within due date"))))</f>
        <v/>
      </c>
      <c r="O559" s="22" t="str">
        <f aca="false">IF(N559&lt;&gt;"MSME overdue","",ROUND(I559*((1+Settings!$C$9*Settings!$C$8/12)^(M559/(365/12))-1),0))</f>
        <v/>
      </c>
      <c r="P559" s="10" t="str">
        <f aca="false">IF(OR(L559="",I559&lt;=0),"",IF(L559&lt;=Settings!$C$7,IF(Settings!$C$6&gt;=Settings!$C$7,"Unpaid past due at year end: review","Pay before year end to avoid disallowance"),""))</f>
        <v/>
      </c>
    </row>
    <row r="560" customFormat="false" ht="15" hidden="false" customHeight="false" outlineLevel="0" collapsed="false">
      <c r="A560" s="8"/>
      <c r="B560" s="8"/>
      <c r="C560" s="19"/>
      <c r="D560" s="8"/>
      <c r="E560" s="17"/>
      <c r="F560" s="17"/>
      <c r="G560" s="21"/>
      <c r="H560" s="21"/>
      <c r="I560" s="22" t="str">
        <f aca="false">IF(D560="","",G560-H560)</f>
        <v/>
      </c>
      <c r="J560" s="23" t="str">
        <f aca="false">IF(D560="","",Settings!$C$6-E560)</f>
        <v/>
      </c>
      <c r="K560" s="10" t="str">
        <f aca="false">IF(D560="","",IF(J560&lt;=30,"0-30 days",IF(J560&lt;=45,"31-45 days",IF(J560&lt;=60,"46-60 days",IF(J560&lt;=90,"61-90 days",IF(J560&lt;=180,"91-180 days","Over 180 days"))))))</f>
        <v/>
      </c>
      <c r="L560" s="24" t="str">
        <f aca="false">IF(OR(D560="",NOT(OR(B560="Micro",B560="Small"))),"",IF(F560="",E560,F560)+IF(C560="",Settings!$C$10,MIN(C560,Settings!$C$11)))</f>
        <v/>
      </c>
      <c r="M560" s="23" t="str">
        <f aca="false">IF(L560="","",MAX(0,Settings!$C$6-L560))</f>
        <v/>
      </c>
      <c r="N560" s="10" t="str">
        <f aca="false">IF(D560="","",IF(I560&lt;=0,"Paid",IF(NOT(OR(B560="Micro",B560="Small")),"Not covered by s.15",IF(M560&gt;0,"MSME overdue","MSME within due date"))))</f>
        <v/>
      </c>
      <c r="O560" s="22" t="str">
        <f aca="false">IF(N560&lt;&gt;"MSME overdue","",ROUND(I560*((1+Settings!$C$9*Settings!$C$8/12)^(M560/(365/12))-1),0))</f>
        <v/>
      </c>
      <c r="P560" s="10" t="str">
        <f aca="false">IF(OR(L560="",I560&lt;=0),"",IF(L560&lt;=Settings!$C$7,IF(Settings!$C$6&gt;=Settings!$C$7,"Unpaid past due at year end: review","Pay before year end to avoid disallowance"),""))</f>
        <v/>
      </c>
    </row>
    <row r="561" customFormat="false" ht="15" hidden="false" customHeight="false" outlineLevel="0" collapsed="false">
      <c r="A561" s="8"/>
      <c r="B561" s="8"/>
      <c r="C561" s="19"/>
      <c r="D561" s="8"/>
      <c r="E561" s="17"/>
      <c r="F561" s="17"/>
      <c r="G561" s="21"/>
      <c r="H561" s="21"/>
      <c r="I561" s="22" t="str">
        <f aca="false">IF(D561="","",G561-H561)</f>
        <v/>
      </c>
      <c r="J561" s="23" t="str">
        <f aca="false">IF(D561="","",Settings!$C$6-E561)</f>
        <v/>
      </c>
      <c r="K561" s="10" t="str">
        <f aca="false">IF(D561="","",IF(J561&lt;=30,"0-30 days",IF(J561&lt;=45,"31-45 days",IF(J561&lt;=60,"46-60 days",IF(J561&lt;=90,"61-90 days",IF(J561&lt;=180,"91-180 days","Over 180 days"))))))</f>
        <v/>
      </c>
      <c r="L561" s="24" t="str">
        <f aca="false">IF(OR(D561="",NOT(OR(B561="Micro",B561="Small"))),"",IF(F561="",E561,F561)+IF(C561="",Settings!$C$10,MIN(C561,Settings!$C$11)))</f>
        <v/>
      </c>
      <c r="M561" s="23" t="str">
        <f aca="false">IF(L561="","",MAX(0,Settings!$C$6-L561))</f>
        <v/>
      </c>
      <c r="N561" s="10" t="str">
        <f aca="false">IF(D561="","",IF(I561&lt;=0,"Paid",IF(NOT(OR(B561="Micro",B561="Small")),"Not covered by s.15",IF(M561&gt;0,"MSME overdue","MSME within due date"))))</f>
        <v/>
      </c>
      <c r="O561" s="22" t="str">
        <f aca="false">IF(N561&lt;&gt;"MSME overdue","",ROUND(I561*((1+Settings!$C$9*Settings!$C$8/12)^(M561/(365/12))-1),0))</f>
        <v/>
      </c>
      <c r="P561" s="10" t="str">
        <f aca="false">IF(OR(L561="",I561&lt;=0),"",IF(L561&lt;=Settings!$C$7,IF(Settings!$C$6&gt;=Settings!$C$7,"Unpaid past due at year end: review","Pay before year end to avoid disallowance"),""))</f>
        <v/>
      </c>
    </row>
    <row r="562" customFormat="false" ht="15" hidden="false" customHeight="false" outlineLevel="0" collapsed="false">
      <c r="A562" s="8"/>
      <c r="B562" s="8"/>
      <c r="C562" s="19"/>
      <c r="D562" s="8"/>
      <c r="E562" s="17"/>
      <c r="F562" s="17"/>
      <c r="G562" s="21"/>
      <c r="H562" s="21"/>
      <c r="I562" s="22" t="str">
        <f aca="false">IF(D562="","",G562-H562)</f>
        <v/>
      </c>
      <c r="J562" s="23" t="str">
        <f aca="false">IF(D562="","",Settings!$C$6-E562)</f>
        <v/>
      </c>
      <c r="K562" s="10" t="str">
        <f aca="false">IF(D562="","",IF(J562&lt;=30,"0-30 days",IF(J562&lt;=45,"31-45 days",IF(J562&lt;=60,"46-60 days",IF(J562&lt;=90,"61-90 days",IF(J562&lt;=180,"91-180 days","Over 180 days"))))))</f>
        <v/>
      </c>
      <c r="L562" s="24" t="str">
        <f aca="false">IF(OR(D562="",NOT(OR(B562="Micro",B562="Small"))),"",IF(F562="",E562,F562)+IF(C562="",Settings!$C$10,MIN(C562,Settings!$C$11)))</f>
        <v/>
      </c>
      <c r="M562" s="23" t="str">
        <f aca="false">IF(L562="","",MAX(0,Settings!$C$6-L562))</f>
        <v/>
      </c>
      <c r="N562" s="10" t="str">
        <f aca="false">IF(D562="","",IF(I562&lt;=0,"Paid",IF(NOT(OR(B562="Micro",B562="Small")),"Not covered by s.15",IF(M562&gt;0,"MSME overdue","MSME within due date"))))</f>
        <v/>
      </c>
      <c r="O562" s="22" t="str">
        <f aca="false">IF(N562&lt;&gt;"MSME overdue","",ROUND(I562*((1+Settings!$C$9*Settings!$C$8/12)^(M562/(365/12))-1),0))</f>
        <v/>
      </c>
      <c r="P562" s="10" t="str">
        <f aca="false">IF(OR(L562="",I562&lt;=0),"",IF(L562&lt;=Settings!$C$7,IF(Settings!$C$6&gt;=Settings!$C$7,"Unpaid past due at year end: review","Pay before year end to avoid disallowance"),""))</f>
        <v/>
      </c>
    </row>
    <row r="563" customFormat="false" ht="15" hidden="false" customHeight="false" outlineLevel="0" collapsed="false">
      <c r="A563" s="8"/>
      <c r="B563" s="8"/>
      <c r="C563" s="19"/>
      <c r="D563" s="8"/>
      <c r="E563" s="17"/>
      <c r="F563" s="17"/>
      <c r="G563" s="21"/>
      <c r="H563" s="21"/>
      <c r="I563" s="22" t="str">
        <f aca="false">IF(D563="","",G563-H563)</f>
        <v/>
      </c>
      <c r="J563" s="23" t="str">
        <f aca="false">IF(D563="","",Settings!$C$6-E563)</f>
        <v/>
      </c>
      <c r="K563" s="10" t="str">
        <f aca="false">IF(D563="","",IF(J563&lt;=30,"0-30 days",IF(J563&lt;=45,"31-45 days",IF(J563&lt;=60,"46-60 days",IF(J563&lt;=90,"61-90 days",IF(J563&lt;=180,"91-180 days","Over 180 days"))))))</f>
        <v/>
      </c>
      <c r="L563" s="24" t="str">
        <f aca="false">IF(OR(D563="",NOT(OR(B563="Micro",B563="Small"))),"",IF(F563="",E563,F563)+IF(C563="",Settings!$C$10,MIN(C563,Settings!$C$11)))</f>
        <v/>
      </c>
      <c r="M563" s="23" t="str">
        <f aca="false">IF(L563="","",MAX(0,Settings!$C$6-L563))</f>
        <v/>
      </c>
      <c r="N563" s="10" t="str">
        <f aca="false">IF(D563="","",IF(I563&lt;=0,"Paid",IF(NOT(OR(B563="Micro",B563="Small")),"Not covered by s.15",IF(M563&gt;0,"MSME overdue","MSME within due date"))))</f>
        <v/>
      </c>
      <c r="O563" s="22" t="str">
        <f aca="false">IF(N563&lt;&gt;"MSME overdue","",ROUND(I563*((1+Settings!$C$9*Settings!$C$8/12)^(M563/(365/12))-1),0))</f>
        <v/>
      </c>
      <c r="P563" s="10" t="str">
        <f aca="false">IF(OR(L563="",I563&lt;=0),"",IF(L563&lt;=Settings!$C$7,IF(Settings!$C$6&gt;=Settings!$C$7,"Unpaid past due at year end: review","Pay before year end to avoid disallowance"),""))</f>
        <v/>
      </c>
    </row>
    <row r="564" customFormat="false" ht="15" hidden="false" customHeight="false" outlineLevel="0" collapsed="false">
      <c r="A564" s="8"/>
      <c r="B564" s="8"/>
      <c r="C564" s="19"/>
      <c r="D564" s="8"/>
      <c r="E564" s="17"/>
      <c r="F564" s="17"/>
      <c r="G564" s="21"/>
      <c r="H564" s="21"/>
      <c r="I564" s="22" t="str">
        <f aca="false">IF(D564="","",G564-H564)</f>
        <v/>
      </c>
      <c r="J564" s="23" t="str">
        <f aca="false">IF(D564="","",Settings!$C$6-E564)</f>
        <v/>
      </c>
      <c r="K564" s="10" t="str">
        <f aca="false">IF(D564="","",IF(J564&lt;=30,"0-30 days",IF(J564&lt;=45,"31-45 days",IF(J564&lt;=60,"46-60 days",IF(J564&lt;=90,"61-90 days",IF(J564&lt;=180,"91-180 days","Over 180 days"))))))</f>
        <v/>
      </c>
      <c r="L564" s="24" t="str">
        <f aca="false">IF(OR(D564="",NOT(OR(B564="Micro",B564="Small"))),"",IF(F564="",E564,F564)+IF(C564="",Settings!$C$10,MIN(C564,Settings!$C$11)))</f>
        <v/>
      </c>
      <c r="M564" s="23" t="str">
        <f aca="false">IF(L564="","",MAX(0,Settings!$C$6-L564))</f>
        <v/>
      </c>
      <c r="N564" s="10" t="str">
        <f aca="false">IF(D564="","",IF(I564&lt;=0,"Paid",IF(NOT(OR(B564="Micro",B564="Small")),"Not covered by s.15",IF(M564&gt;0,"MSME overdue","MSME within due date"))))</f>
        <v/>
      </c>
      <c r="O564" s="22" t="str">
        <f aca="false">IF(N564&lt;&gt;"MSME overdue","",ROUND(I564*((1+Settings!$C$9*Settings!$C$8/12)^(M564/(365/12))-1),0))</f>
        <v/>
      </c>
      <c r="P564" s="10" t="str">
        <f aca="false">IF(OR(L564="",I564&lt;=0),"",IF(L564&lt;=Settings!$C$7,IF(Settings!$C$6&gt;=Settings!$C$7,"Unpaid past due at year end: review","Pay before year end to avoid disallowance"),""))</f>
        <v/>
      </c>
    </row>
    <row r="565" customFormat="false" ht="15" hidden="false" customHeight="false" outlineLevel="0" collapsed="false">
      <c r="A565" s="8"/>
      <c r="B565" s="8"/>
      <c r="C565" s="19"/>
      <c r="D565" s="8"/>
      <c r="E565" s="17"/>
      <c r="F565" s="17"/>
      <c r="G565" s="21"/>
      <c r="H565" s="21"/>
      <c r="I565" s="22" t="str">
        <f aca="false">IF(D565="","",G565-H565)</f>
        <v/>
      </c>
      <c r="J565" s="23" t="str">
        <f aca="false">IF(D565="","",Settings!$C$6-E565)</f>
        <v/>
      </c>
      <c r="K565" s="10" t="str">
        <f aca="false">IF(D565="","",IF(J565&lt;=30,"0-30 days",IF(J565&lt;=45,"31-45 days",IF(J565&lt;=60,"46-60 days",IF(J565&lt;=90,"61-90 days",IF(J565&lt;=180,"91-180 days","Over 180 days"))))))</f>
        <v/>
      </c>
      <c r="L565" s="24" t="str">
        <f aca="false">IF(OR(D565="",NOT(OR(B565="Micro",B565="Small"))),"",IF(F565="",E565,F565)+IF(C565="",Settings!$C$10,MIN(C565,Settings!$C$11)))</f>
        <v/>
      </c>
      <c r="M565" s="23" t="str">
        <f aca="false">IF(L565="","",MAX(0,Settings!$C$6-L565))</f>
        <v/>
      </c>
      <c r="N565" s="10" t="str">
        <f aca="false">IF(D565="","",IF(I565&lt;=0,"Paid",IF(NOT(OR(B565="Micro",B565="Small")),"Not covered by s.15",IF(M565&gt;0,"MSME overdue","MSME within due date"))))</f>
        <v/>
      </c>
      <c r="O565" s="22" t="str">
        <f aca="false">IF(N565&lt;&gt;"MSME overdue","",ROUND(I565*((1+Settings!$C$9*Settings!$C$8/12)^(M565/(365/12))-1),0))</f>
        <v/>
      </c>
      <c r="P565" s="10" t="str">
        <f aca="false">IF(OR(L565="",I565&lt;=0),"",IF(L565&lt;=Settings!$C$7,IF(Settings!$C$6&gt;=Settings!$C$7,"Unpaid past due at year end: review","Pay before year end to avoid disallowance"),""))</f>
        <v/>
      </c>
    </row>
    <row r="566" customFormat="false" ht="15" hidden="false" customHeight="false" outlineLevel="0" collapsed="false">
      <c r="A566" s="8"/>
      <c r="B566" s="8"/>
      <c r="C566" s="19"/>
      <c r="D566" s="8"/>
      <c r="E566" s="17"/>
      <c r="F566" s="17"/>
      <c r="G566" s="21"/>
      <c r="H566" s="21"/>
      <c r="I566" s="22" t="str">
        <f aca="false">IF(D566="","",G566-H566)</f>
        <v/>
      </c>
      <c r="J566" s="23" t="str">
        <f aca="false">IF(D566="","",Settings!$C$6-E566)</f>
        <v/>
      </c>
      <c r="K566" s="10" t="str">
        <f aca="false">IF(D566="","",IF(J566&lt;=30,"0-30 days",IF(J566&lt;=45,"31-45 days",IF(J566&lt;=60,"46-60 days",IF(J566&lt;=90,"61-90 days",IF(J566&lt;=180,"91-180 days","Over 180 days"))))))</f>
        <v/>
      </c>
      <c r="L566" s="24" t="str">
        <f aca="false">IF(OR(D566="",NOT(OR(B566="Micro",B566="Small"))),"",IF(F566="",E566,F566)+IF(C566="",Settings!$C$10,MIN(C566,Settings!$C$11)))</f>
        <v/>
      </c>
      <c r="M566" s="23" t="str">
        <f aca="false">IF(L566="","",MAX(0,Settings!$C$6-L566))</f>
        <v/>
      </c>
      <c r="N566" s="10" t="str">
        <f aca="false">IF(D566="","",IF(I566&lt;=0,"Paid",IF(NOT(OR(B566="Micro",B566="Small")),"Not covered by s.15",IF(M566&gt;0,"MSME overdue","MSME within due date"))))</f>
        <v/>
      </c>
      <c r="O566" s="22" t="str">
        <f aca="false">IF(N566&lt;&gt;"MSME overdue","",ROUND(I566*((1+Settings!$C$9*Settings!$C$8/12)^(M566/(365/12))-1),0))</f>
        <v/>
      </c>
      <c r="P566" s="10" t="str">
        <f aca="false">IF(OR(L566="",I566&lt;=0),"",IF(L566&lt;=Settings!$C$7,IF(Settings!$C$6&gt;=Settings!$C$7,"Unpaid past due at year end: review","Pay before year end to avoid disallowance"),""))</f>
        <v/>
      </c>
    </row>
    <row r="567" customFormat="false" ht="15" hidden="false" customHeight="false" outlineLevel="0" collapsed="false">
      <c r="A567" s="8"/>
      <c r="B567" s="8"/>
      <c r="C567" s="19"/>
      <c r="D567" s="8"/>
      <c r="E567" s="17"/>
      <c r="F567" s="17"/>
      <c r="G567" s="21"/>
      <c r="H567" s="21"/>
      <c r="I567" s="22" t="str">
        <f aca="false">IF(D567="","",G567-H567)</f>
        <v/>
      </c>
      <c r="J567" s="23" t="str">
        <f aca="false">IF(D567="","",Settings!$C$6-E567)</f>
        <v/>
      </c>
      <c r="K567" s="10" t="str">
        <f aca="false">IF(D567="","",IF(J567&lt;=30,"0-30 days",IF(J567&lt;=45,"31-45 days",IF(J567&lt;=60,"46-60 days",IF(J567&lt;=90,"61-90 days",IF(J567&lt;=180,"91-180 days","Over 180 days"))))))</f>
        <v/>
      </c>
      <c r="L567" s="24" t="str">
        <f aca="false">IF(OR(D567="",NOT(OR(B567="Micro",B567="Small"))),"",IF(F567="",E567,F567)+IF(C567="",Settings!$C$10,MIN(C567,Settings!$C$11)))</f>
        <v/>
      </c>
      <c r="M567" s="23" t="str">
        <f aca="false">IF(L567="","",MAX(0,Settings!$C$6-L567))</f>
        <v/>
      </c>
      <c r="N567" s="10" t="str">
        <f aca="false">IF(D567="","",IF(I567&lt;=0,"Paid",IF(NOT(OR(B567="Micro",B567="Small")),"Not covered by s.15",IF(M567&gt;0,"MSME overdue","MSME within due date"))))</f>
        <v/>
      </c>
      <c r="O567" s="22" t="str">
        <f aca="false">IF(N567&lt;&gt;"MSME overdue","",ROUND(I567*((1+Settings!$C$9*Settings!$C$8/12)^(M567/(365/12))-1),0))</f>
        <v/>
      </c>
      <c r="P567" s="10" t="str">
        <f aca="false">IF(OR(L567="",I567&lt;=0),"",IF(L567&lt;=Settings!$C$7,IF(Settings!$C$6&gt;=Settings!$C$7,"Unpaid past due at year end: review","Pay before year end to avoid disallowance"),""))</f>
        <v/>
      </c>
    </row>
    <row r="568" customFormat="false" ht="15" hidden="false" customHeight="false" outlineLevel="0" collapsed="false">
      <c r="A568" s="8"/>
      <c r="B568" s="8"/>
      <c r="C568" s="19"/>
      <c r="D568" s="8"/>
      <c r="E568" s="17"/>
      <c r="F568" s="17"/>
      <c r="G568" s="21"/>
      <c r="H568" s="21"/>
      <c r="I568" s="22" t="str">
        <f aca="false">IF(D568="","",G568-H568)</f>
        <v/>
      </c>
      <c r="J568" s="23" t="str">
        <f aca="false">IF(D568="","",Settings!$C$6-E568)</f>
        <v/>
      </c>
      <c r="K568" s="10" t="str">
        <f aca="false">IF(D568="","",IF(J568&lt;=30,"0-30 days",IF(J568&lt;=45,"31-45 days",IF(J568&lt;=60,"46-60 days",IF(J568&lt;=90,"61-90 days",IF(J568&lt;=180,"91-180 days","Over 180 days"))))))</f>
        <v/>
      </c>
      <c r="L568" s="24" t="str">
        <f aca="false">IF(OR(D568="",NOT(OR(B568="Micro",B568="Small"))),"",IF(F568="",E568,F568)+IF(C568="",Settings!$C$10,MIN(C568,Settings!$C$11)))</f>
        <v/>
      </c>
      <c r="M568" s="23" t="str">
        <f aca="false">IF(L568="","",MAX(0,Settings!$C$6-L568))</f>
        <v/>
      </c>
      <c r="N568" s="10" t="str">
        <f aca="false">IF(D568="","",IF(I568&lt;=0,"Paid",IF(NOT(OR(B568="Micro",B568="Small")),"Not covered by s.15",IF(M568&gt;0,"MSME overdue","MSME within due date"))))</f>
        <v/>
      </c>
      <c r="O568" s="22" t="str">
        <f aca="false">IF(N568&lt;&gt;"MSME overdue","",ROUND(I568*((1+Settings!$C$9*Settings!$C$8/12)^(M568/(365/12))-1),0))</f>
        <v/>
      </c>
      <c r="P568" s="10" t="str">
        <f aca="false">IF(OR(L568="",I568&lt;=0),"",IF(L568&lt;=Settings!$C$7,IF(Settings!$C$6&gt;=Settings!$C$7,"Unpaid past due at year end: review","Pay before year end to avoid disallowance"),""))</f>
        <v/>
      </c>
    </row>
    <row r="569" customFormat="false" ht="15" hidden="false" customHeight="false" outlineLevel="0" collapsed="false">
      <c r="A569" s="8"/>
      <c r="B569" s="8"/>
      <c r="C569" s="19"/>
      <c r="D569" s="8"/>
      <c r="E569" s="17"/>
      <c r="F569" s="17"/>
      <c r="G569" s="21"/>
      <c r="H569" s="21"/>
      <c r="I569" s="22" t="str">
        <f aca="false">IF(D569="","",G569-H569)</f>
        <v/>
      </c>
      <c r="J569" s="23" t="str">
        <f aca="false">IF(D569="","",Settings!$C$6-E569)</f>
        <v/>
      </c>
      <c r="K569" s="10" t="str">
        <f aca="false">IF(D569="","",IF(J569&lt;=30,"0-30 days",IF(J569&lt;=45,"31-45 days",IF(J569&lt;=60,"46-60 days",IF(J569&lt;=90,"61-90 days",IF(J569&lt;=180,"91-180 days","Over 180 days"))))))</f>
        <v/>
      </c>
      <c r="L569" s="24" t="str">
        <f aca="false">IF(OR(D569="",NOT(OR(B569="Micro",B569="Small"))),"",IF(F569="",E569,F569)+IF(C569="",Settings!$C$10,MIN(C569,Settings!$C$11)))</f>
        <v/>
      </c>
      <c r="M569" s="23" t="str">
        <f aca="false">IF(L569="","",MAX(0,Settings!$C$6-L569))</f>
        <v/>
      </c>
      <c r="N569" s="10" t="str">
        <f aca="false">IF(D569="","",IF(I569&lt;=0,"Paid",IF(NOT(OR(B569="Micro",B569="Small")),"Not covered by s.15",IF(M569&gt;0,"MSME overdue","MSME within due date"))))</f>
        <v/>
      </c>
      <c r="O569" s="22" t="str">
        <f aca="false">IF(N569&lt;&gt;"MSME overdue","",ROUND(I569*((1+Settings!$C$9*Settings!$C$8/12)^(M569/(365/12))-1),0))</f>
        <v/>
      </c>
      <c r="P569" s="10" t="str">
        <f aca="false">IF(OR(L569="",I569&lt;=0),"",IF(L569&lt;=Settings!$C$7,IF(Settings!$C$6&gt;=Settings!$C$7,"Unpaid past due at year end: review","Pay before year end to avoid disallowance"),""))</f>
        <v/>
      </c>
    </row>
    <row r="570" customFormat="false" ht="15" hidden="false" customHeight="false" outlineLevel="0" collapsed="false">
      <c r="A570" s="8"/>
      <c r="B570" s="8"/>
      <c r="C570" s="19"/>
      <c r="D570" s="8"/>
      <c r="E570" s="17"/>
      <c r="F570" s="17"/>
      <c r="G570" s="21"/>
      <c r="H570" s="21"/>
      <c r="I570" s="22" t="str">
        <f aca="false">IF(D570="","",G570-H570)</f>
        <v/>
      </c>
      <c r="J570" s="23" t="str">
        <f aca="false">IF(D570="","",Settings!$C$6-E570)</f>
        <v/>
      </c>
      <c r="K570" s="10" t="str">
        <f aca="false">IF(D570="","",IF(J570&lt;=30,"0-30 days",IF(J570&lt;=45,"31-45 days",IF(J570&lt;=60,"46-60 days",IF(J570&lt;=90,"61-90 days",IF(J570&lt;=180,"91-180 days","Over 180 days"))))))</f>
        <v/>
      </c>
      <c r="L570" s="24" t="str">
        <f aca="false">IF(OR(D570="",NOT(OR(B570="Micro",B570="Small"))),"",IF(F570="",E570,F570)+IF(C570="",Settings!$C$10,MIN(C570,Settings!$C$11)))</f>
        <v/>
      </c>
      <c r="M570" s="23" t="str">
        <f aca="false">IF(L570="","",MAX(0,Settings!$C$6-L570))</f>
        <v/>
      </c>
      <c r="N570" s="10" t="str">
        <f aca="false">IF(D570="","",IF(I570&lt;=0,"Paid",IF(NOT(OR(B570="Micro",B570="Small")),"Not covered by s.15",IF(M570&gt;0,"MSME overdue","MSME within due date"))))</f>
        <v/>
      </c>
      <c r="O570" s="22" t="str">
        <f aca="false">IF(N570&lt;&gt;"MSME overdue","",ROUND(I570*((1+Settings!$C$9*Settings!$C$8/12)^(M570/(365/12))-1),0))</f>
        <v/>
      </c>
      <c r="P570" s="10" t="str">
        <f aca="false">IF(OR(L570="",I570&lt;=0),"",IF(L570&lt;=Settings!$C$7,IF(Settings!$C$6&gt;=Settings!$C$7,"Unpaid past due at year end: review","Pay before year end to avoid disallowance"),""))</f>
        <v/>
      </c>
    </row>
    <row r="571" customFormat="false" ht="15" hidden="false" customHeight="false" outlineLevel="0" collapsed="false">
      <c r="A571" s="8"/>
      <c r="B571" s="8"/>
      <c r="C571" s="19"/>
      <c r="D571" s="8"/>
      <c r="E571" s="17"/>
      <c r="F571" s="17"/>
      <c r="G571" s="21"/>
      <c r="H571" s="21"/>
      <c r="I571" s="22" t="str">
        <f aca="false">IF(D571="","",G571-H571)</f>
        <v/>
      </c>
      <c r="J571" s="23" t="str">
        <f aca="false">IF(D571="","",Settings!$C$6-E571)</f>
        <v/>
      </c>
      <c r="K571" s="10" t="str">
        <f aca="false">IF(D571="","",IF(J571&lt;=30,"0-30 days",IF(J571&lt;=45,"31-45 days",IF(J571&lt;=60,"46-60 days",IF(J571&lt;=90,"61-90 days",IF(J571&lt;=180,"91-180 days","Over 180 days"))))))</f>
        <v/>
      </c>
      <c r="L571" s="24" t="str">
        <f aca="false">IF(OR(D571="",NOT(OR(B571="Micro",B571="Small"))),"",IF(F571="",E571,F571)+IF(C571="",Settings!$C$10,MIN(C571,Settings!$C$11)))</f>
        <v/>
      </c>
      <c r="M571" s="23" t="str">
        <f aca="false">IF(L571="","",MAX(0,Settings!$C$6-L571))</f>
        <v/>
      </c>
      <c r="N571" s="10" t="str">
        <f aca="false">IF(D571="","",IF(I571&lt;=0,"Paid",IF(NOT(OR(B571="Micro",B571="Small")),"Not covered by s.15",IF(M571&gt;0,"MSME overdue","MSME within due date"))))</f>
        <v/>
      </c>
      <c r="O571" s="22" t="str">
        <f aca="false">IF(N571&lt;&gt;"MSME overdue","",ROUND(I571*((1+Settings!$C$9*Settings!$C$8/12)^(M571/(365/12))-1),0))</f>
        <v/>
      </c>
      <c r="P571" s="10" t="str">
        <f aca="false">IF(OR(L571="",I571&lt;=0),"",IF(L571&lt;=Settings!$C$7,IF(Settings!$C$6&gt;=Settings!$C$7,"Unpaid past due at year end: review","Pay before year end to avoid disallowance"),""))</f>
        <v/>
      </c>
    </row>
    <row r="572" customFormat="false" ht="15" hidden="false" customHeight="false" outlineLevel="0" collapsed="false">
      <c r="A572" s="8"/>
      <c r="B572" s="8"/>
      <c r="C572" s="19"/>
      <c r="D572" s="8"/>
      <c r="E572" s="17"/>
      <c r="F572" s="17"/>
      <c r="G572" s="21"/>
      <c r="H572" s="21"/>
      <c r="I572" s="22" t="str">
        <f aca="false">IF(D572="","",G572-H572)</f>
        <v/>
      </c>
      <c r="J572" s="23" t="str">
        <f aca="false">IF(D572="","",Settings!$C$6-E572)</f>
        <v/>
      </c>
      <c r="K572" s="10" t="str">
        <f aca="false">IF(D572="","",IF(J572&lt;=30,"0-30 days",IF(J572&lt;=45,"31-45 days",IF(J572&lt;=60,"46-60 days",IF(J572&lt;=90,"61-90 days",IF(J572&lt;=180,"91-180 days","Over 180 days"))))))</f>
        <v/>
      </c>
      <c r="L572" s="24" t="str">
        <f aca="false">IF(OR(D572="",NOT(OR(B572="Micro",B572="Small"))),"",IF(F572="",E572,F572)+IF(C572="",Settings!$C$10,MIN(C572,Settings!$C$11)))</f>
        <v/>
      </c>
      <c r="M572" s="23" t="str">
        <f aca="false">IF(L572="","",MAX(0,Settings!$C$6-L572))</f>
        <v/>
      </c>
      <c r="N572" s="10" t="str">
        <f aca="false">IF(D572="","",IF(I572&lt;=0,"Paid",IF(NOT(OR(B572="Micro",B572="Small")),"Not covered by s.15",IF(M572&gt;0,"MSME overdue","MSME within due date"))))</f>
        <v/>
      </c>
      <c r="O572" s="22" t="str">
        <f aca="false">IF(N572&lt;&gt;"MSME overdue","",ROUND(I572*((1+Settings!$C$9*Settings!$C$8/12)^(M572/(365/12))-1),0))</f>
        <v/>
      </c>
      <c r="P572" s="10" t="str">
        <f aca="false">IF(OR(L572="",I572&lt;=0),"",IF(L572&lt;=Settings!$C$7,IF(Settings!$C$6&gt;=Settings!$C$7,"Unpaid past due at year end: review","Pay before year end to avoid disallowance"),""))</f>
        <v/>
      </c>
    </row>
    <row r="573" customFormat="false" ht="15" hidden="false" customHeight="false" outlineLevel="0" collapsed="false">
      <c r="A573" s="8"/>
      <c r="B573" s="8"/>
      <c r="C573" s="19"/>
      <c r="D573" s="8"/>
      <c r="E573" s="17"/>
      <c r="F573" s="17"/>
      <c r="G573" s="21"/>
      <c r="H573" s="21"/>
      <c r="I573" s="22" t="str">
        <f aca="false">IF(D573="","",G573-H573)</f>
        <v/>
      </c>
      <c r="J573" s="23" t="str">
        <f aca="false">IF(D573="","",Settings!$C$6-E573)</f>
        <v/>
      </c>
      <c r="K573" s="10" t="str">
        <f aca="false">IF(D573="","",IF(J573&lt;=30,"0-30 days",IF(J573&lt;=45,"31-45 days",IF(J573&lt;=60,"46-60 days",IF(J573&lt;=90,"61-90 days",IF(J573&lt;=180,"91-180 days","Over 180 days"))))))</f>
        <v/>
      </c>
      <c r="L573" s="24" t="str">
        <f aca="false">IF(OR(D573="",NOT(OR(B573="Micro",B573="Small"))),"",IF(F573="",E573,F573)+IF(C573="",Settings!$C$10,MIN(C573,Settings!$C$11)))</f>
        <v/>
      </c>
      <c r="M573" s="23" t="str">
        <f aca="false">IF(L573="","",MAX(0,Settings!$C$6-L573))</f>
        <v/>
      </c>
      <c r="N573" s="10" t="str">
        <f aca="false">IF(D573="","",IF(I573&lt;=0,"Paid",IF(NOT(OR(B573="Micro",B573="Small")),"Not covered by s.15",IF(M573&gt;0,"MSME overdue","MSME within due date"))))</f>
        <v/>
      </c>
      <c r="O573" s="22" t="str">
        <f aca="false">IF(N573&lt;&gt;"MSME overdue","",ROUND(I573*((1+Settings!$C$9*Settings!$C$8/12)^(M573/(365/12))-1),0))</f>
        <v/>
      </c>
      <c r="P573" s="10" t="str">
        <f aca="false">IF(OR(L573="",I573&lt;=0),"",IF(L573&lt;=Settings!$C$7,IF(Settings!$C$6&gt;=Settings!$C$7,"Unpaid past due at year end: review","Pay before year end to avoid disallowance"),""))</f>
        <v/>
      </c>
    </row>
    <row r="574" customFormat="false" ht="15" hidden="false" customHeight="false" outlineLevel="0" collapsed="false">
      <c r="A574" s="8"/>
      <c r="B574" s="8"/>
      <c r="C574" s="19"/>
      <c r="D574" s="8"/>
      <c r="E574" s="17"/>
      <c r="F574" s="17"/>
      <c r="G574" s="21"/>
      <c r="H574" s="21"/>
      <c r="I574" s="22" t="str">
        <f aca="false">IF(D574="","",G574-H574)</f>
        <v/>
      </c>
      <c r="J574" s="23" t="str">
        <f aca="false">IF(D574="","",Settings!$C$6-E574)</f>
        <v/>
      </c>
      <c r="K574" s="10" t="str">
        <f aca="false">IF(D574="","",IF(J574&lt;=30,"0-30 days",IF(J574&lt;=45,"31-45 days",IF(J574&lt;=60,"46-60 days",IF(J574&lt;=90,"61-90 days",IF(J574&lt;=180,"91-180 days","Over 180 days"))))))</f>
        <v/>
      </c>
      <c r="L574" s="24" t="str">
        <f aca="false">IF(OR(D574="",NOT(OR(B574="Micro",B574="Small"))),"",IF(F574="",E574,F574)+IF(C574="",Settings!$C$10,MIN(C574,Settings!$C$11)))</f>
        <v/>
      </c>
      <c r="M574" s="23" t="str">
        <f aca="false">IF(L574="","",MAX(0,Settings!$C$6-L574))</f>
        <v/>
      </c>
      <c r="N574" s="10" t="str">
        <f aca="false">IF(D574="","",IF(I574&lt;=0,"Paid",IF(NOT(OR(B574="Micro",B574="Small")),"Not covered by s.15",IF(M574&gt;0,"MSME overdue","MSME within due date"))))</f>
        <v/>
      </c>
      <c r="O574" s="22" t="str">
        <f aca="false">IF(N574&lt;&gt;"MSME overdue","",ROUND(I574*((1+Settings!$C$9*Settings!$C$8/12)^(M574/(365/12))-1),0))</f>
        <v/>
      </c>
      <c r="P574" s="10" t="str">
        <f aca="false">IF(OR(L574="",I574&lt;=0),"",IF(L574&lt;=Settings!$C$7,IF(Settings!$C$6&gt;=Settings!$C$7,"Unpaid past due at year end: review","Pay before year end to avoid disallowance"),""))</f>
        <v/>
      </c>
    </row>
    <row r="575" customFormat="false" ht="15" hidden="false" customHeight="false" outlineLevel="0" collapsed="false">
      <c r="A575" s="8"/>
      <c r="B575" s="8"/>
      <c r="C575" s="19"/>
      <c r="D575" s="8"/>
      <c r="E575" s="17"/>
      <c r="F575" s="17"/>
      <c r="G575" s="21"/>
      <c r="H575" s="21"/>
      <c r="I575" s="22" t="str">
        <f aca="false">IF(D575="","",G575-H575)</f>
        <v/>
      </c>
      <c r="J575" s="23" t="str">
        <f aca="false">IF(D575="","",Settings!$C$6-E575)</f>
        <v/>
      </c>
      <c r="K575" s="10" t="str">
        <f aca="false">IF(D575="","",IF(J575&lt;=30,"0-30 days",IF(J575&lt;=45,"31-45 days",IF(J575&lt;=60,"46-60 days",IF(J575&lt;=90,"61-90 days",IF(J575&lt;=180,"91-180 days","Over 180 days"))))))</f>
        <v/>
      </c>
      <c r="L575" s="24" t="str">
        <f aca="false">IF(OR(D575="",NOT(OR(B575="Micro",B575="Small"))),"",IF(F575="",E575,F575)+IF(C575="",Settings!$C$10,MIN(C575,Settings!$C$11)))</f>
        <v/>
      </c>
      <c r="M575" s="23" t="str">
        <f aca="false">IF(L575="","",MAX(0,Settings!$C$6-L575))</f>
        <v/>
      </c>
      <c r="N575" s="10" t="str">
        <f aca="false">IF(D575="","",IF(I575&lt;=0,"Paid",IF(NOT(OR(B575="Micro",B575="Small")),"Not covered by s.15",IF(M575&gt;0,"MSME overdue","MSME within due date"))))</f>
        <v/>
      </c>
      <c r="O575" s="22" t="str">
        <f aca="false">IF(N575&lt;&gt;"MSME overdue","",ROUND(I575*((1+Settings!$C$9*Settings!$C$8/12)^(M575/(365/12))-1),0))</f>
        <v/>
      </c>
      <c r="P575" s="10" t="str">
        <f aca="false">IF(OR(L575="",I575&lt;=0),"",IF(L575&lt;=Settings!$C$7,IF(Settings!$C$6&gt;=Settings!$C$7,"Unpaid past due at year end: review","Pay before year end to avoid disallowance"),""))</f>
        <v/>
      </c>
    </row>
    <row r="576" customFormat="false" ht="15" hidden="false" customHeight="false" outlineLevel="0" collapsed="false">
      <c r="A576" s="8"/>
      <c r="B576" s="8"/>
      <c r="C576" s="19"/>
      <c r="D576" s="8"/>
      <c r="E576" s="17"/>
      <c r="F576" s="17"/>
      <c r="G576" s="21"/>
      <c r="H576" s="21"/>
      <c r="I576" s="22" t="str">
        <f aca="false">IF(D576="","",G576-H576)</f>
        <v/>
      </c>
      <c r="J576" s="23" t="str">
        <f aca="false">IF(D576="","",Settings!$C$6-E576)</f>
        <v/>
      </c>
      <c r="K576" s="10" t="str">
        <f aca="false">IF(D576="","",IF(J576&lt;=30,"0-30 days",IF(J576&lt;=45,"31-45 days",IF(J576&lt;=60,"46-60 days",IF(J576&lt;=90,"61-90 days",IF(J576&lt;=180,"91-180 days","Over 180 days"))))))</f>
        <v/>
      </c>
      <c r="L576" s="24" t="str">
        <f aca="false">IF(OR(D576="",NOT(OR(B576="Micro",B576="Small"))),"",IF(F576="",E576,F576)+IF(C576="",Settings!$C$10,MIN(C576,Settings!$C$11)))</f>
        <v/>
      </c>
      <c r="M576" s="23" t="str">
        <f aca="false">IF(L576="","",MAX(0,Settings!$C$6-L576))</f>
        <v/>
      </c>
      <c r="N576" s="10" t="str">
        <f aca="false">IF(D576="","",IF(I576&lt;=0,"Paid",IF(NOT(OR(B576="Micro",B576="Small")),"Not covered by s.15",IF(M576&gt;0,"MSME overdue","MSME within due date"))))</f>
        <v/>
      </c>
      <c r="O576" s="22" t="str">
        <f aca="false">IF(N576&lt;&gt;"MSME overdue","",ROUND(I576*((1+Settings!$C$9*Settings!$C$8/12)^(M576/(365/12))-1),0))</f>
        <v/>
      </c>
      <c r="P576" s="10" t="str">
        <f aca="false">IF(OR(L576="",I576&lt;=0),"",IF(L576&lt;=Settings!$C$7,IF(Settings!$C$6&gt;=Settings!$C$7,"Unpaid past due at year end: review","Pay before year end to avoid disallowance"),""))</f>
        <v/>
      </c>
    </row>
    <row r="577" customFormat="false" ht="15" hidden="false" customHeight="false" outlineLevel="0" collapsed="false">
      <c r="A577" s="8"/>
      <c r="B577" s="8"/>
      <c r="C577" s="19"/>
      <c r="D577" s="8"/>
      <c r="E577" s="17"/>
      <c r="F577" s="17"/>
      <c r="G577" s="21"/>
      <c r="H577" s="21"/>
      <c r="I577" s="22" t="str">
        <f aca="false">IF(D577="","",G577-H577)</f>
        <v/>
      </c>
      <c r="J577" s="23" t="str">
        <f aca="false">IF(D577="","",Settings!$C$6-E577)</f>
        <v/>
      </c>
      <c r="K577" s="10" t="str">
        <f aca="false">IF(D577="","",IF(J577&lt;=30,"0-30 days",IF(J577&lt;=45,"31-45 days",IF(J577&lt;=60,"46-60 days",IF(J577&lt;=90,"61-90 days",IF(J577&lt;=180,"91-180 days","Over 180 days"))))))</f>
        <v/>
      </c>
      <c r="L577" s="24" t="str">
        <f aca="false">IF(OR(D577="",NOT(OR(B577="Micro",B577="Small"))),"",IF(F577="",E577,F577)+IF(C577="",Settings!$C$10,MIN(C577,Settings!$C$11)))</f>
        <v/>
      </c>
      <c r="M577" s="23" t="str">
        <f aca="false">IF(L577="","",MAX(0,Settings!$C$6-L577))</f>
        <v/>
      </c>
      <c r="N577" s="10" t="str">
        <f aca="false">IF(D577="","",IF(I577&lt;=0,"Paid",IF(NOT(OR(B577="Micro",B577="Small")),"Not covered by s.15",IF(M577&gt;0,"MSME overdue","MSME within due date"))))</f>
        <v/>
      </c>
      <c r="O577" s="22" t="str">
        <f aca="false">IF(N577&lt;&gt;"MSME overdue","",ROUND(I577*((1+Settings!$C$9*Settings!$C$8/12)^(M577/(365/12))-1),0))</f>
        <v/>
      </c>
      <c r="P577" s="10" t="str">
        <f aca="false">IF(OR(L577="",I577&lt;=0),"",IF(L577&lt;=Settings!$C$7,IF(Settings!$C$6&gt;=Settings!$C$7,"Unpaid past due at year end: review","Pay before year end to avoid disallowance"),""))</f>
        <v/>
      </c>
    </row>
    <row r="578" customFormat="false" ht="15" hidden="false" customHeight="false" outlineLevel="0" collapsed="false">
      <c r="A578" s="8"/>
      <c r="B578" s="8"/>
      <c r="C578" s="19"/>
      <c r="D578" s="8"/>
      <c r="E578" s="17"/>
      <c r="F578" s="17"/>
      <c r="G578" s="21"/>
      <c r="H578" s="21"/>
      <c r="I578" s="22" t="str">
        <f aca="false">IF(D578="","",G578-H578)</f>
        <v/>
      </c>
      <c r="J578" s="23" t="str">
        <f aca="false">IF(D578="","",Settings!$C$6-E578)</f>
        <v/>
      </c>
      <c r="K578" s="10" t="str">
        <f aca="false">IF(D578="","",IF(J578&lt;=30,"0-30 days",IF(J578&lt;=45,"31-45 days",IF(J578&lt;=60,"46-60 days",IF(J578&lt;=90,"61-90 days",IF(J578&lt;=180,"91-180 days","Over 180 days"))))))</f>
        <v/>
      </c>
      <c r="L578" s="24" t="str">
        <f aca="false">IF(OR(D578="",NOT(OR(B578="Micro",B578="Small"))),"",IF(F578="",E578,F578)+IF(C578="",Settings!$C$10,MIN(C578,Settings!$C$11)))</f>
        <v/>
      </c>
      <c r="M578" s="23" t="str">
        <f aca="false">IF(L578="","",MAX(0,Settings!$C$6-L578))</f>
        <v/>
      </c>
      <c r="N578" s="10" t="str">
        <f aca="false">IF(D578="","",IF(I578&lt;=0,"Paid",IF(NOT(OR(B578="Micro",B578="Small")),"Not covered by s.15",IF(M578&gt;0,"MSME overdue","MSME within due date"))))</f>
        <v/>
      </c>
      <c r="O578" s="22" t="str">
        <f aca="false">IF(N578&lt;&gt;"MSME overdue","",ROUND(I578*((1+Settings!$C$9*Settings!$C$8/12)^(M578/(365/12))-1),0))</f>
        <v/>
      </c>
      <c r="P578" s="10" t="str">
        <f aca="false">IF(OR(L578="",I578&lt;=0),"",IF(L578&lt;=Settings!$C$7,IF(Settings!$C$6&gt;=Settings!$C$7,"Unpaid past due at year end: review","Pay before year end to avoid disallowance"),""))</f>
        <v/>
      </c>
    </row>
    <row r="579" customFormat="false" ht="15" hidden="false" customHeight="false" outlineLevel="0" collapsed="false">
      <c r="A579" s="8"/>
      <c r="B579" s="8"/>
      <c r="C579" s="19"/>
      <c r="D579" s="8"/>
      <c r="E579" s="17"/>
      <c r="F579" s="17"/>
      <c r="G579" s="21"/>
      <c r="H579" s="21"/>
      <c r="I579" s="22" t="str">
        <f aca="false">IF(D579="","",G579-H579)</f>
        <v/>
      </c>
      <c r="J579" s="23" t="str">
        <f aca="false">IF(D579="","",Settings!$C$6-E579)</f>
        <v/>
      </c>
      <c r="K579" s="10" t="str">
        <f aca="false">IF(D579="","",IF(J579&lt;=30,"0-30 days",IF(J579&lt;=45,"31-45 days",IF(J579&lt;=60,"46-60 days",IF(J579&lt;=90,"61-90 days",IF(J579&lt;=180,"91-180 days","Over 180 days"))))))</f>
        <v/>
      </c>
      <c r="L579" s="24" t="str">
        <f aca="false">IF(OR(D579="",NOT(OR(B579="Micro",B579="Small"))),"",IF(F579="",E579,F579)+IF(C579="",Settings!$C$10,MIN(C579,Settings!$C$11)))</f>
        <v/>
      </c>
      <c r="M579" s="23" t="str">
        <f aca="false">IF(L579="","",MAX(0,Settings!$C$6-L579))</f>
        <v/>
      </c>
      <c r="N579" s="10" t="str">
        <f aca="false">IF(D579="","",IF(I579&lt;=0,"Paid",IF(NOT(OR(B579="Micro",B579="Small")),"Not covered by s.15",IF(M579&gt;0,"MSME overdue","MSME within due date"))))</f>
        <v/>
      </c>
      <c r="O579" s="22" t="str">
        <f aca="false">IF(N579&lt;&gt;"MSME overdue","",ROUND(I579*((1+Settings!$C$9*Settings!$C$8/12)^(M579/(365/12))-1),0))</f>
        <v/>
      </c>
      <c r="P579" s="10" t="str">
        <f aca="false">IF(OR(L579="",I579&lt;=0),"",IF(L579&lt;=Settings!$C$7,IF(Settings!$C$6&gt;=Settings!$C$7,"Unpaid past due at year end: review","Pay before year end to avoid disallowance"),""))</f>
        <v/>
      </c>
    </row>
    <row r="580" customFormat="false" ht="15" hidden="false" customHeight="false" outlineLevel="0" collapsed="false">
      <c r="A580" s="8"/>
      <c r="B580" s="8"/>
      <c r="C580" s="19"/>
      <c r="D580" s="8"/>
      <c r="E580" s="17"/>
      <c r="F580" s="17"/>
      <c r="G580" s="21"/>
      <c r="H580" s="21"/>
      <c r="I580" s="22" t="str">
        <f aca="false">IF(D580="","",G580-H580)</f>
        <v/>
      </c>
      <c r="J580" s="23" t="str">
        <f aca="false">IF(D580="","",Settings!$C$6-E580)</f>
        <v/>
      </c>
      <c r="K580" s="10" t="str">
        <f aca="false">IF(D580="","",IF(J580&lt;=30,"0-30 days",IF(J580&lt;=45,"31-45 days",IF(J580&lt;=60,"46-60 days",IF(J580&lt;=90,"61-90 days",IF(J580&lt;=180,"91-180 days","Over 180 days"))))))</f>
        <v/>
      </c>
      <c r="L580" s="24" t="str">
        <f aca="false">IF(OR(D580="",NOT(OR(B580="Micro",B580="Small"))),"",IF(F580="",E580,F580)+IF(C580="",Settings!$C$10,MIN(C580,Settings!$C$11)))</f>
        <v/>
      </c>
      <c r="M580" s="23" t="str">
        <f aca="false">IF(L580="","",MAX(0,Settings!$C$6-L580))</f>
        <v/>
      </c>
      <c r="N580" s="10" t="str">
        <f aca="false">IF(D580="","",IF(I580&lt;=0,"Paid",IF(NOT(OR(B580="Micro",B580="Small")),"Not covered by s.15",IF(M580&gt;0,"MSME overdue","MSME within due date"))))</f>
        <v/>
      </c>
      <c r="O580" s="22" t="str">
        <f aca="false">IF(N580&lt;&gt;"MSME overdue","",ROUND(I580*((1+Settings!$C$9*Settings!$C$8/12)^(M580/(365/12))-1),0))</f>
        <v/>
      </c>
      <c r="P580" s="10" t="str">
        <f aca="false">IF(OR(L580="",I580&lt;=0),"",IF(L580&lt;=Settings!$C$7,IF(Settings!$C$6&gt;=Settings!$C$7,"Unpaid past due at year end: review","Pay before year end to avoid disallowance"),""))</f>
        <v/>
      </c>
    </row>
    <row r="581" customFormat="false" ht="15" hidden="false" customHeight="false" outlineLevel="0" collapsed="false">
      <c r="A581" s="8"/>
      <c r="B581" s="8"/>
      <c r="C581" s="19"/>
      <c r="D581" s="8"/>
      <c r="E581" s="17"/>
      <c r="F581" s="17"/>
      <c r="G581" s="21"/>
      <c r="H581" s="21"/>
      <c r="I581" s="22" t="str">
        <f aca="false">IF(D581="","",G581-H581)</f>
        <v/>
      </c>
      <c r="J581" s="23" t="str">
        <f aca="false">IF(D581="","",Settings!$C$6-E581)</f>
        <v/>
      </c>
      <c r="K581" s="10" t="str">
        <f aca="false">IF(D581="","",IF(J581&lt;=30,"0-30 days",IF(J581&lt;=45,"31-45 days",IF(J581&lt;=60,"46-60 days",IF(J581&lt;=90,"61-90 days",IF(J581&lt;=180,"91-180 days","Over 180 days"))))))</f>
        <v/>
      </c>
      <c r="L581" s="24" t="str">
        <f aca="false">IF(OR(D581="",NOT(OR(B581="Micro",B581="Small"))),"",IF(F581="",E581,F581)+IF(C581="",Settings!$C$10,MIN(C581,Settings!$C$11)))</f>
        <v/>
      </c>
      <c r="M581" s="23" t="str">
        <f aca="false">IF(L581="","",MAX(0,Settings!$C$6-L581))</f>
        <v/>
      </c>
      <c r="N581" s="10" t="str">
        <f aca="false">IF(D581="","",IF(I581&lt;=0,"Paid",IF(NOT(OR(B581="Micro",B581="Small")),"Not covered by s.15",IF(M581&gt;0,"MSME overdue","MSME within due date"))))</f>
        <v/>
      </c>
      <c r="O581" s="22" t="str">
        <f aca="false">IF(N581&lt;&gt;"MSME overdue","",ROUND(I581*((1+Settings!$C$9*Settings!$C$8/12)^(M581/(365/12))-1),0))</f>
        <v/>
      </c>
      <c r="P581" s="10" t="str">
        <f aca="false">IF(OR(L581="",I581&lt;=0),"",IF(L581&lt;=Settings!$C$7,IF(Settings!$C$6&gt;=Settings!$C$7,"Unpaid past due at year end: review","Pay before year end to avoid disallowance"),""))</f>
        <v/>
      </c>
    </row>
    <row r="582" customFormat="false" ht="15" hidden="false" customHeight="false" outlineLevel="0" collapsed="false">
      <c r="A582" s="8"/>
      <c r="B582" s="8"/>
      <c r="C582" s="19"/>
      <c r="D582" s="8"/>
      <c r="E582" s="17"/>
      <c r="F582" s="17"/>
      <c r="G582" s="21"/>
      <c r="H582" s="21"/>
      <c r="I582" s="22" t="str">
        <f aca="false">IF(D582="","",G582-H582)</f>
        <v/>
      </c>
      <c r="J582" s="23" t="str">
        <f aca="false">IF(D582="","",Settings!$C$6-E582)</f>
        <v/>
      </c>
      <c r="K582" s="10" t="str">
        <f aca="false">IF(D582="","",IF(J582&lt;=30,"0-30 days",IF(J582&lt;=45,"31-45 days",IF(J582&lt;=60,"46-60 days",IF(J582&lt;=90,"61-90 days",IF(J582&lt;=180,"91-180 days","Over 180 days"))))))</f>
        <v/>
      </c>
      <c r="L582" s="24" t="str">
        <f aca="false">IF(OR(D582="",NOT(OR(B582="Micro",B582="Small"))),"",IF(F582="",E582,F582)+IF(C582="",Settings!$C$10,MIN(C582,Settings!$C$11)))</f>
        <v/>
      </c>
      <c r="M582" s="23" t="str">
        <f aca="false">IF(L582="","",MAX(0,Settings!$C$6-L582))</f>
        <v/>
      </c>
      <c r="N582" s="10" t="str">
        <f aca="false">IF(D582="","",IF(I582&lt;=0,"Paid",IF(NOT(OR(B582="Micro",B582="Small")),"Not covered by s.15",IF(M582&gt;0,"MSME overdue","MSME within due date"))))</f>
        <v/>
      </c>
      <c r="O582" s="22" t="str">
        <f aca="false">IF(N582&lt;&gt;"MSME overdue","",ROUND(I582*((1+Settings!$C$9*Settings!$C$8/12)^(M582/(365/12))-1),0))</f>
        <v/>
      </c>
      <c r="P582" s="10" t="str">
        <f aca="false">IF(OR(L582="",I582&lt;=0),"",IF(L582&lt;=Settings!$C$7,IF(Settings!$C$6&gt;=Settings!$C$7,"Unpaid past due at year end: review","Pay before year end to avoid disallowance"),""))</f>
        <v/>
      </c>
    </row>
    <row r="583" customFormat="false" ht="15" hidden="false" customHeight="false" outlineLevel="0" collapsed="false">
      <c r="A583" s="8"/>
      <c r="B583" s="8"/>
      <c r="C583" s="19"/>
      <c r="D583" s="8"/>
      <c r="E583" s="17"/>
      <c r="F583" s="17"/>
      <c r="G583" s="21"/>
      <c r="H583" s="21"/>
      <c r="I583" s="22" t="str">
        <f aca="false">IF(D583="","",G583-H583)</f>
        <v/>
      </c>
      <c r="J583" s="23" t="str">
        <f aca="false">IF(D583="","",Settings!$C$6-E583)</f>
        <v/>
      </c>
      <c r="K583" s="10" t="str">
        <f aca="false">IF(D583="","",IF(J583&lt;=30,"0-30 days",IF(J583&lt;=45,"31-45 days",IF(J583&lt;=60,"46-60 days",IF(J583&lt;=90,"61-90 days",IF(J583&lt;=180,"91-180 days","Over 180 days"))))))</f>
        <v/>
      </c>
      <c r="L583" s="24" t="str">
        <f aca="false">IF(OR(D583="",NOT(OR(B583="Micro",B583="Small"))),"",IF(F583="",E583,F583)+IF(C583="",Settings!$C$10,MIN(C583,Settings!$C$11)))</f>
        <v/>
      </c>
      <c r="M583" s="23" t="str">
        <f aca="false">IF(L583="","",MAX(0,Settings!$C$6-L583))</f>
        <v/>
      </c>
      <c r="N583" s="10" t="str">
        <f aca="false">IF(D583="","",IF(I583&lt;=0,"Paid",IF(NOT(OR(B583="Micro",B583="Small")),"Not covered by s.15",IF(M583&gt;0,"MSME overdue","MSME within due date"))))</f>
        <v/>
      </c>
      <c r="O583" s="22" t="str">
        <f aca="false">IF(N583&lt;&gt;"MSME overdue","",ROUND(I583*((1+Settings!$C$9*Settings!$C$8/12)^(M583/(365/12))-1),0))</f>
        <v/>
      </c>
      <c r="P583" s="10" t="str">
        <f aca="false">IF(OR(L583="",I583&lt;=0),"",IF(L583&lt;=Settings!$C$7,IF(Settings!$C$6&gt;=Settings!$C$7,"Unpaid past due at year end: review","Pay before year end to avoid disallowance"),""))</f>
        <v/>
      </c>
    </row>
    <row r="584" customFormat="false" ht="15" hidden="false" customHeight="false" outlineLevel="0" collapsed="false">
      <c r="A584" s="8"/>
      <c r="B584" s="8"/>
      <c r="C584" s="19"/>
      <c r="D584" s="8"/>
      <c r="E584" s="17"/>
      <c r="F584" s="17"/>
      <c r="G584" s="21"/>
      <c r="H584" s="21"/>
      <c r="I584" s="22" t="str">
        <f aca="false">IF(D584="","",G584-H584)</f>
        <v/>
      </c>
      <c r="J584" s="23" t="str">
        <f aca="false">IF(D584="","",Settings!$C$6-E584)</f>
        <v/>
      </c>
      <c r="K584" s="10" t="str">
        <f aca="false">IF(D584="","",IF(J584&lt;=30,"0-30 days",IF(J584&lt;=45,"31-45 days",IF(J584&lt;=60,"46-60 days",IF(J584&lt;=90,"61-90 days",IF(J584&lt;=180,"91-180 days","Over 180 days"))))))</f>
        <v/>
      </c>
      <c r="L584" s="24" t="str">
        <f aca="false">IF(OR(D584="",NOT(OR(B584="Micro",B584="Small"))),"",IF(F584="",E584,F584)+IF(C584="",Settings!$C$10,MIN(C584,Settings!$C$11)))</f>
        <v/>
      </c>
      <c r="M584" s="23" t="str">
        <f aca="false">IF(L584="","",MAX(0,Settings!$C$6-L584))</f>
        <v/>
      </c>
      <c r="N584" s="10" t="str">
        <f aca="false">IF(D584="","",IF(I584&lt;=0,"Paid",IF(NOT(OR(B584="Micro",B584="Small")),"Not covered by s.15",IF(M584&gt;0,"MSME overdue","MSME within due date"))))</f>
        <v/>
      </c>
      <c r="O584" s="22" t="str">
        <f aca="false">IF(N584&lt;&gt;"MSME overdue","",ROUND(I584*((1+Settings!$C$9*Settings!$C$8/12)^(M584/(365/12))-1),0))</f>
        <v/>
      </c>
      <c r="P584" s="10" t="str">
        <f aca="false">IF(OR(L584="",I584&lt;=0),"",IF(L584&lt;=Settings!$C$7,IF(Settings!$C$6&gt;=Settings!$C$7,"Unpaid past due at year end: review","Pay before year end to avoid disallowance"),""))</f>
        <v/>
      </c>
    </row>
    <row r="585" customFormat="false" ht="15" hidden="false" customHeight="false" outlineLevel="0" collapsed="false">
      <c r="A585" s="8"/>
      <c r="B585" s="8"/>
      <c r="C585" s="19"/>
      <c r="D585" s="8"/>
      <c r="E585" s="17"/>
      <c r="F585" s="17"/>
      <c r="G585" s="21"/>
      <c r="H585" s="21"/>
      <c r="I585" s="22" t="str">
        <f aca="false">IF(D585="","",G585-H585)</f>
        <v/>
      </c>
      <c r="J585" s="23" t="str">
        <f aca="false">IF(D585="","",Settings!$C$6-E585)</f>
        <v/>
      </c>
      <c r="K585" s="10" t="str">
        <f aca="false">IF(D585="","",IF(J585&lt;=30,"0-30 days",IF(J585&lt;=45,"31-45 days",IF(J585&lt;=60,"46-60 days",IF(J585&lt;=90,"61-90 days",IF(J585&lt;=180,"91-180 days","Over 180 days"))))))</f>
        <v/>
      </c>
      <c r="L585" s="24" t="str">
        <f aca="false">IF(OR(D585="",NOT(OR(B585="Micro",B585="Small"))),"",IF(F585="",E585,F585)+IF(C585="",Settings!$C$10,MIN(C585,Settings!$C$11)))</f>
        <v/>
      </c>
      <c r="M585" s="23" t="str">
        <f aca="false">IF(L585="","",MAX(0,Settings!$C$6-L585))</f>
        <v/>
      </c>
      <c r="N585" s="10" t="str">
        <f aca="false">IF(D585="","",IF(I585&lt;=0,"Paid",IF(NOT(OR(B585="Micro",B585="Small")),"Not covered by s.15",IF(M585&gt;0,"MSME overdue","MSME within due date"))))</f>
        <v/>
      </c>
      <c r="O585" s="22" t="str">
        <f aca="false">IF(N585&lt;&gt;"MSME overdue","",ROUND(I585*((1+Settings!$C$9*Settings!$C$8/12)^(M585/(365/12))-1),0))</f>
        <v/>
      </c>
      <c r="P585" s="10" t="str">
        <f aca="false">IF(OR(L585="",I585&lt;=0),"",IF(L585&lt;=Settings!$C$7,IF(Settings!$C$6&gt;=Settings!$C$7,"Unpaid past due at year end: review","Pay before year end to avoid disallowance"),""))</f>
        <v/>
      </c>
    </row>
    <row r="586" customFormat="false" ht="15" hidden="false" customHeight="false" outlineLevel="0" collapsed="false">
      <c r="A586" s="8"/>
      <c r="B586" s="8"/>
      <c r="C586" s="19"/>
      <c r="D586" s="8"/>
      <c r="E586" s="17"/>
      <c r="F586" s="17"/>
      <c r="G586" s="21"/>
      <c r="H586" s="21"/>
      <c r="I586" s="22" t="str">
        <f aca="false">IF(D586="","",G586-H586)</f>
        <v/>
      </c>
      <c r="J586" s="23" t="str">
        <f aca="false">IF(D586="","",Settings!$C$6-E586)</f>
        <v/>
      </c>
      <c r="K586" s="10" t="str">
        <f aca="false">IF(D586="","",IF(J586&lt;=30,"0-30 days",IF(J586&lt;=45,"31-45 days",IF(J586&lt;=60,"46-60 days",IF(J586&lt;=90,"61-90 days",IF(J586&lt;=180,"91-180 days","Over 180 days"))))))</f>
        <v/>
      </c>
      <c r="L586" s="24" t="str">
        <f aca="false">IF(OR(D586="",NOT(OR(B586="Micro",B586="Small"))),"",IF(F586="",E586,F586)+IF(C586="",Settings!$C$10,MIN(C586,Settings!$C$11)))</f>
        <v/>
      </c>
      <c r="M586" s="23" t="str">
        <f aca="false">IF(L586="","",MAX(0,Settings!$C$6-L586))</f>
        <v/>
      </c>
      <c r="N586" s="10" t="str">
        <f aca="false">IF(D586="","",IF(I586&lt;=0,"Paid",IF(NOT(OR(B586="Micro",B586="Small")),"Not covered by s.15",IF(M586&gt;0,"MSME overdue","MSME within due date"))))</f>
        <v/>
      </c>
      <c r="O586" s="22" t="str">
        <f aca="false">IF(N586&lt;&gt;"MSME overdue","",ROUND(I586*((1+Settings!$C$9*Settings!$C$8/12)^(M586/(365/12))-1),0))</f>
        <v/>
      </c>
      <c r="P586" s="10" t="str">
        <f aca="false">IF(OR(L586="",I586&lt;=0),"",IF(L586&lt;=Settings!$C$7,IF(Settings!$C$6&gt;=Settings!$C$7,"Unpaid past due at year end: review","Pay before year end to avoid disallowance"),""))</f>
        <v/>
      </c>
    </row>
    <row r="587" customFormat="false" ht="15" hidden="false" customHeight="false" outlineLevel="0" collapsed="false">
      <c r="A587" s="8"/>
      <c r="B587" s="8"/>
      <c r="C587" s="19"/>
      <c r="D587" s="8"/>
      <c r="E587" s="17"/>
      <c r="F587" s="17"/>
      <c r="G587" s="21"/>
      <c r="H587" s="21"/>
      <c r="I587" s="22" t="str">
        <f aca="false">IF(D587="","",G587-H587)</f>
        <v/>
      </c>
      <c r="J587" s="23" t="str">
        <f aca="false">IF(D587="","",Settings!$C$6-E587)</f>
        <v/>
      </c>
      <c r="K587" s="10" t="str">
        <f aca="false">IF(D587="","",IF(J587&lt;=30,"0-30 days",IF(J587&lt;=45,"31-45 days",IF(J587&lt;=60,"46-60 days",IF(J587&lt;=90,"61-90 days",IF(J587&lt;=180,"91-180 days","Over 180 days"))))))</f>
        <v/>
      </c>
      <c r="L587" s="24" t="str">
        <f aca="false">IF(OR(D587="",NOT(OR(B587="Micro",B587="Small"))),"",IF(F587="",E587,F587)+IF(C587="",Settings!$C$10,MIN(C587,Settings!$C$11)))</f>
        <v/>
      </c>
      <c r="M587" s="23" t="str">
        <f aca="false">IF(L587="","",MAX(0,Settings!$C$6-L587))</f>
        <v/>
      </c>
      <c r="N587" s="10" t="str">
        <f aca="false">IF(D587="","",IF(I587&lt;=0,"Paid",IF(NOT(OR(B587="Micro",B587="Small")),"Not covered by s.15",IF(M587&gt;0,"MSME overdue","MSME within due date"))))</f>
        <v/>
      </c>
      <c r="O587" s="22" t="str">
        <f aca="false">IF(N587&lt;&gt;"MSME overdue","",ROUND(I587*((1+Settings!$C$9*Settings!$C$8/12)^(M587/(365/12))-1),0))</f>
        <v/>
      </c>
      <c r="P587" s="10" t="str">
        <f aca="false">IF(OR(L587="",I587&lt;=0),"",IF(L587&lt;=Settings!$C$7,IF(Settings!$C$6&gt;=Settings!$C$7,"Unpaid past due at year end: review","Pay before year end to avoid disallowance"),""))</f>
        <v/>
      </c>
    </row>
    <row r="588" customFormat="false" ht="15" hidden="false" customHeight="false" outlineLevel="0" collapsed="false">
      <c r="A588" s="8"/>
      <c r="B588" s="8"/>
      <c r="C588" s="19"/>
      <c r="D588" s="8"/>
      <c r="E588" s="17"/>
      <c r="F588" s="17"/>
      <c r="G588" s="21"/>
      <c r="H588" s="21"/>
      <c r="I588" s="22" t="str">
        <f aca="false">IF(D588="","",G588-H588)</f>
        <v/>
      </c>
      <c r="J588" s="23" t="str">
        <f aca="false">IF(D588="","",Settings!$C$6-E588)</f>
        <v/>
      </c>
      <c r="K588" s="10" t="str">
        <f aca="false">IF(D588="","",IF(J588&lt;=30,"0-30 days",IF(J588&lt;=45,"31-45 days",IF(J588&lt;=60,"46-60 days",IF(J588&lt;=90,"61-90 days",IF(J588&lt;=180,"91-180 days","Over 180 days"))))))</f>
        <v/>
      </c>
      <c r="L588" s="24" t="str">
        <f aca="false">IF(OR(D588="",NOT(OR(B588="Micro",B588="Small"))),"",IF(F588="",E588,F588)+IF(C588="",Settings!$C$10,MIN(C588,Settings!$C$11)))</f>
        <v/>
      </c>
      <c r="M588" s="23" t="str">
        <f aca="false">IF(L588="","",MAX(0,Settings!$C$6-L588))</f>
        <v/>
      </c>
      <c r="N588" s="10" t="str">
        <f aca="false">IF(D588="","",IF(I588&lt;=0,"Paid",IF(NOT(OR(B588="Micro",B588="Small")),"Not covered by s.15",IF(M588&gt;0,"MSME overdue","MSME within due date"))))</f>
        <v/>
      </c>
      <c r="O588" s="22" t="str">
        <f aca="false">IF(N588&lt;&gt;"MSME overdue","",ROUND(I588*((1+Settings!$C$9*Settings!$C$8/12)^(M588/(365/12))-1),0))</f>
        <v/>
      </c>
      <c r="P588" s="10" t="str">
        <f aca="false">IF(OR(L588="",I588&lt;=0),"",IF(L588&lt;=Settings!$C$7,IF(Settings!$C$6&gt;=Settings!$C$7,"Unpaid past due at year end: review","Pay before year end to avoid disallowance"),""))</f>
        <v/>
      </c>
    </row>
    <row r="589" customFormat="false" ht="15" hidden="false" customHeight="false" outlineLevel="0" collapsed="false">
      <c r="A589" s="8"/>
      <c r="B589" s="8"/>
      <c r="C589" s="19"/>
      <c r="D589" s="8"/>
      <c r="E589" s="17"/>
      <c r="F589" s="17"/>
      <c r="G589" s="21"/>
      <c r="H589" s="21"/>
      <c r="I589" s="22" t="str">
        <f aca="false">IF(D589="","",G589-H589)</f>
        <v/>
      </c>
      <c r="J589" s="23" t="str">
        <f aca="false">IF(D589="","",Settings!$C$6-E589)</f>
        <v/>
      </c>
      <c r="K589" s="10" t="str">
        <f aca="false">IF(D589="","",IF(J589&lt;=30,"0-30 days",IF(J589&lt;=45,"31-45 days",IF(J589&lt;=60,"46-60 days",IF(J589&lt;=90,"61-90 days",IF(J589&lt;=180,"91-180 days","Over 180 days"))))))</f>
        <v/>
      </c>
      <c r="L589" s="24" t="str">
        <f aca="false">IF(OR(D589="",NOT(OR(B589="Micro",B589="Small"))),"",IF(F589="",E589,F589)+IF(C589="",Settings!$C$10,MIN(C589,Settings!$C$11)))</f>
        <v/>
      </c>
      <c r="M589" s="23" t="str">
        <f aca="false">IF(L589="","",MAX(0,Settings!$C$6-L589))</f>
        <v/>
      </c>
      <c r="N589" s="10" t="str">
        <f aca="false">IF(D589="","",IF(I589&lt;=0,"Paid",IF(NOT(OR(B589="Micro",B589="Small")),"Not covered by s.15",IF(M589&gt;0,"MSME overdue","MSME within due date"))))</f>
        <v/>
      </c>
      <c r="O589" s="22" t="str">
        <f aca="false">IF(N589&lt;&gt;"MSME overdue","",ROUND(I589*((1+Settings!$C$9*Settings!$C$8/12)^(M589/(365/12))-1),0))</f>
        <v/>
      </c>
      <c r="P589" s="10" t="str">
        <f aca="false">IF(OR(L589="",I589&lt;=0),"",IF(L589&lt;=Settings!$C$7,IF(Settings!$C$6&gt;=Settings!$C$7,"Unpaid past due at year end: review","Pay before year end to avoid disallowance"),""))</f>
        <v/>
      </c>
    </row>
    <row r="590" customFormat="false" ht="15" hidden="false" customHeight="false" outlineLevel="0" collapsed="false">
      <c r="A590" s="8"/>
      <c r="B590" s="8"/>
      <c r="C590" s="19"/>
      <c r="D590" s="8"/>
      <c r="E590" s="17"/>
      <c r="F590" s="17"/>
      <c r="G590" s="21"/>
      <c r="H590" s="21"/>
      <c r="I590" s="22" t="str">
        <f aca="false">IF(D590="","",G590-H590)</f>
        <v/>
      </c>
      <c r="J590" s="23" t="str">
        <f aca="false">IF(D590="","",Settings!$C$6-E590)</f>
        <v/>
      </c>
      <c r="K590" s="10" t="str">
        <f aca="false">IF(D590="","",IF(J590&lt;=30,"0-30 days",IF(J590&lt;=45,"31-45 days",IF(J590&lt;=60,"46-60 days",IF(J590&lt;=90,"61-90 days",IF(J590&lt;=180,"91-180 days","Over 180 days"))))))</f>
        <v/>
      </c>
      <c r="L590" s="24" t="str">
        <f aca="false">IF(OR(D590="",NOT(OR(B590="Micro",B590="Small"))),"",IF(F590="",E590,F590)+IF(C590="",Settings!$C$10,MIN(C590,Settings!$C$11)))</f>
        <v/>
      </c>
      <c r="M590" s="23" t="str">
        <f aca="false">IF(L590="","",MAX(0,Settings!$C$6-L590))</f>
        <v/>
      </c>
      <c r="N590" s="10" t="str">
        <f aca="false">IF(D590="","",IF(I590&lt;=0,"Paid",IF(NOT(OR(B590="Micro",B590="Small")),"Not covered by s.15",IF(M590&gt;0,"MSME overdue","MSME within due date"))))</f>
        <v/>
      </c>
      <c r="O590" s="22" t="str">
        <f aca="false">IF(N590&lt;&gt;"MSME overdue","",ROUND(I590*((1+Settings!$C$9*Settings!$C$8/12)^(M590/(365/12))-1),0))</f>
        <v/>
      </c>
      <c r="P590" s="10" t="str">
        <f aca="false">IF(OR(L590="",I590&lt;=0),"",IF(L590&lt;=Settings!$C$7,IF(Settings!$C$6&gt;=Settings!$C$7,"Unpaid past due at year end: review","Pay before year end to avoid disallowance"),""))</f>
        <v/>
      </c>
    </row>
    <row r="591" customFormat="false" ht="15" hidden="false" customHeight="false" outlineLevel="0" collapsed="false">
      <c r="A591" s="8"/>
      <c r="B591" s="8"/>
      <c r="C591" s="19"/>
      <c r="D591" s="8"/>
      <c r="E591" s="17"/>
      <c r="F591" s="17"/>
      <c r="G591" s="21"/>
      <c r="H591" s="21"/>
      <c r="I591" s="22" t="str">
        <f aca="false">IF(D591="","",G591-H591)</f>
        <v/>
      </c>
      <c r="J591" s="23" t="str">
        <f aca="false">IF(D591="","",Settings!$C$6-E591)</f>
        <v/>
      </c>
      <c r="K591" s="10" t="str">
        <f aca="false">IF(D591="","",IF(J591&lt;=30,"0-30 days",IF(J591&lt;=45,"31-45 days",IF(J591&lt;=60,"46-60 days",IF(J591&lt;=90,"61-90 days",IF(J591&lt;=180,"91-180 days","Over 180 days"))))))</f>
        <v/>
      </c>
      <c r="L591" s="24" t="str">
        <f aca="false">IF(OR(D591="",NOT(OR(B591="Micro",B591="Small"))),"",IF(F591="",E591,F591)+IF(C591="",Settings!$C$10,MIN(C591,Settings!$C$11)))</f>
        <v/>
      </c>
      <c r="M591" s="23" t="str">
        <f aca="false">IF(L591="","",MAX(0,Settings!$C$6-L591))</f>
        <v/>
      </c>
      <c r="N591" s="10" t="str">
        <f aca="false">IF(D591="","",IF(I591&lt;=0,"Paid",IF(NOT(OR(B591="Micro",B591="Small")),"Not covered by s.15",IF(M591&gt;0,"MSME overdue","MSME within due date"))))</f>
        <v/>
      </c>
      <c r="O591" s="22" t="str">
        <f aca="false">IF(N591&lt;&gt;"MSME overdue","",ROUND(I591*((1+Settings!$C$9*Settings!$C$8/12)^(M591/(365/12))-1),0))</f>
        <v/>
      </c>
      <c r="P591" s="10" t="str">
        <f aca="false">IF(OR(L591="",I591&lt;=0),"",IF(L591&lt;=Settings!$C$7,IF(Settings!$C$6&gt;=Settings!$C$7,"Unpaid past due at year end: review","Pay before year end to avoid disallowance"),""))</f>
        <v/>
      </c>
    </row>
    <row r="592" customFormat="false" ht="15" hidden="false" customHeight="false" outlineLevel="0" collapsed="false">
      <c r="A592" s="8"/>
      <c r="B592" s="8"/>
      <c r="C592" s="19"/>
      <c r="D592" s="8"/>
      <c r="E592" s="17"/>
      <c r="F592" s="17"/>
      <c r="G592" s="21"/>
      <c r="H592" s="21"/>
      <c r="I592" s="22" t="str">
        <f aca="false">IF(D592="","",G592-H592)</f>
        <v/>
      </c>
      <c r="J592" s="23" t="str">
        <f aca="false">IF(D592="","",Settings!$C$6-E592)</f>
        <v/>
      </c>
      <c r="K592" s="10" t="str">
        <f aca="false">IF(D592="","",IF(J592&lt;=30,"0-30 days",IF(J592&lt;=45,"31-45 days",IF(J592&lt;=60,"46-60 days",IF(J592&lt;=90,"61-90 days",IF(J592&lt;=180,"91-180 days","Over 180 days"))))))</f>
        <v/>
      </c>
      <c r="L592" s="24" t="str">
        <f aca="false">IF(OR(D592="",NOT(OR(B592="Micro",B592="Small"))),"",IF(F592="",E592,F592)+IF(C592="",Settings!$C$10,MIN(C592,Settings!$C$11)))</f>
        <v/>
      </c>
      <c r="M592" s="23" t="str">
        <f aca="false">IF(L592="","",MAX(0,Settings!$C$6-L592))</f>
        <v/>
      </c>
      <c r="N592" s="10" t="str">
        <f aca="false">IF(D592="","",IF(I592&lt;=0,"Paid",IF(NOT(OR(B592="Micro",B592="Small")),"Not covered by s.15",IF(M592&gt;0,"MSME overdue","MSME within due date"))))</f>
        <v/>
      </c>
      <c r="O592" s="22" t="str">
        <f aca="false">IF(N592&lt;&gt;"MSME overdue","",ROUND(I592*((1+Settings!$C$9*Settings!$C$8/12)^(M592/(365/12))-1),0))</f>
        <v/>
      </c>
      <c r="P592" s="10" t="str">
        <f aca="false">IF(OR(L592="",I592&lt;=0),"",IF(L592&lt;=Settings!$C$7,IF(Settings!$C$6&gt;=Settings!$C$7,"Unpaid past due at year end: review","Pay before year end to avoid disallowance"),""))</f>
        <v/>
      </c>
    </row>
    <row r="593" customFormat="false" ht="15" hidden="false" customHeight="false" outlineLevel="0" collapsed="false">
      <c r="A593" s="8"/>
      <c r="B593" s="8"/>
      <c r="C593" s="19"/>
      <c r="D593" s="8"/>
      <c r="E593" s="17"/>
      <c r="F593" s="17"/>
      <c r="G593" s="21"/>
      <c r="H593" s="21"/>
      <c r="I593" s="22" t="str">
        <f aca="false">IF(D593="","",G593-H593)</f>
        <v/>
      </c>
      <c r="J593" s="23" t="str">
        <f aca="false">IF(D593="","",Settings!$C$6-E593)</f>
        <v/>
      </c>
      <c r="K593" s="10" t="str">
        <f aca="false">IF(D593="","",IF(J593&lt;=30,"0-30 days",IF(J593&lt;=45,"31-45 days",IF(J593&lt;=60,"46-60 days",IF(J593&lt;=90,"61-90 days",IF(J593&lt;=180,"91-180 days","Over 180 days"))))))</f>
        <v/>
      </c>
      <c r="L593" s="24" t="str">
        <f aca="false">IF(OR(D593="",NOT(OR(B593="Micro",B593="Small"))),"",IF(F593="",E593,F593)+IF(C593="",Settings!$C$10,MIN(C593,Settings!$C$11)))</f>
        <v/>
      </c>
      <c r="M593" s="23" t="str">
        <f aca="false">IF(L593="","",MAX(0,Settings!$C$6-L593))</f>
        <v/>
      </c>
      <c r="N593" s="10" t="str">
        <f aca="false">IF(D593="","",IF(I593&lt;=0,"Paid",IF(NOT(OR(B593="Micro",B593="Small")),"Not covered by s.15",IF(M593&gt;0,"MSME overdue","MSME within due date"))))</f>
        <v/>
      </c>
      <c r="O593" s="22" t="str">
        <f aca="false">IF(N593&lt;&gt;"MSME overdue","",ROUND(I593*((1+Settings!$C$9*Settings!$C$8/12)^(M593/(365/12))-1),0))</f>
        <v/>
      </c>
      <c r="P593" s="10" t="str">
        <f aca="false">IF(OR(L593="",I593&lt;=0),"",IF(L593&lt;=Settings!$C$7,IF(Settings!$C$6&gt;=Settings!$C$7,"Unpaid past due at year end: review","Pay before year end to avoid disallowance"),""))</f>
        <v/>
      </c>
    </row>
    <row r="594" customFormat="false" ht="15" hidden="false" customHeight="false" outlineLevel="0" collapsed="false">
      <c r="A594" s="8"/>
      <c r="B594" s="8"/>
      <c r="C594" s="19"/>
      <c r="D594" s="8"/>
      <c r="E594" s="17"/>
      <c r="F594" s="17"/>
      <c r="G594" s="21"/>
      <c r="H594" s="21"/>
      <c r="I594" s="22" t="str">
        <f aca="false">IF(D594="","",G594-H594)</f>
        <v/>
      </c>
      <c r="J594" s="23" t="str">
        <f aca="false">IF(D594="","",Settings!$C$6-E594)</f>
        <v/>
      </c>
      <c r="K594" s="10" t="str">
        <f aca="false">IF(D594="","",IF(J594&lt;=30,"0-30 days",IF(J594&lt;=45,"31-45 days",IF(J594&lt;=60,"46-60 days",IF(J594&lt;=90,"61-90 days",IF(J594&lt;=180,"91-180 days","Over 180 days"))))))</f>
        <v/>
      </c>
      <c r="L594" s="24" t="str">
        <f aca="false">IF(OR(D594="",NOT(OR(B594="Micro",B594="Small"))),"",IF(F594="",E594,F594)+IF(C594="",Settings!$C$10,MIN(C594,Settings!$C$11)))</f>
        <v/>
      </c>
      <c r="M594" s="23" t="str">
        <f aca="false">IF(L594="","",MAX(0,Settings!$C$6-L594))</f>
        <v/>
      </c>
      <c r="N594" s="10" t="str">
        <f aca="false">IF(D594="","",IF(I594&lt;=0,"Paid",IF(NOT(OR(B594="Micro",B594="Small")),"Not covered by s.15",IF(M594&gt;0,"MSME overdue","MSME within due date"))))</f>
        <v/>
      </c>
      <c r="O594" s="22" t="str">
        <f aca="false">IF(N594&lt;&gt;"MSME overdue","",ROUND(I594*((1+Settings!$C$9*Settings!$C$8/12)^(M594/(365/12))-1),0))</f>
        <v/>
      </c>
      <c r="P594" s="10" t="str">
        <f aca="false">IF(OR(L594="",I594&lt;=0),"",IF(L594&lt;=Settings!$C$7,IF(Settings!$C$6&gt;=Settings!$C$7,"Unpaid past due at year end: review","Pay before year end to avoid disallowance"),""))</f>
        <v/>
      </c>
    </row>
    <row r="595" customFormat="false" ht="15" hidden="false" customHeight="false" outlineLevel="0" collapsed="false">
      <c r="A595" s="8"/>
      <c r="B595" s="8"/>
      <c r="C595" s="19"/>
      <c r="D595" s="8"/>
      <c r="E595" s="17"/>
      <c r="F595" s="17"/>
      <c r="G595" s="21"/>
      <c r="H595" s="21"/>
      <c r="I595" s="22" t="str">
        <f aca="false">IF(D595="","",G595-H595)</f>
        <v/>
      </c>
      <c r="J595" s="23" t="str">
        <f aca="false">IF(D595="","",Settings!$C$6-E595)</f>
        <v/>
      </c>
      <c r="K595" s="10" t="str">
        <f aca="false">IF(D595="","",IF(J595&lt;=30,"0-30 days",IF(J595&lt;=45,"31-45 days",IF(J595&lt;=60,"46-60 days",IF(J595&lt;=90,"61-90 days",IF(J595&lt;=180,"91-180 days","Over 180 days"))))))</f>
        <v/>
      </c>
      <c r="L595" s="24" t="str">
        <f aca="false">IF(OR(D595="",NOT(OR(B595="Micro",B595="Small"))),"",IF(F595="",E595,F595)+IF(C595="",Settings!$C$10,MIN(C595,Settings!$C$11)))</f>
        <v/>
      </c>
      <c r="M595" s="23" t="str">
        <f aca="false">IF(L595="","",MAX(0,Settings!$C$6-L595))</f>
        <v/>
      </c>
      <c r="N595" s="10" t="str">
        <f aca="false">IF(D595="","",IF(I595&lt;=0,"Paid",IF(NOT(OR(B595="Micro",B595="Small")),"Not covered by s.15",IF(M595&gt;0,"MSME overdue","MSME within due date"))))</f>
        <v/>
      </c>
      <c r="O595" s="22" t="str">
        <f aca="false">IF(N595&lt;&gt;"MSME overdue","",ROUND(I595*((1+Settings!$C$9*Settings!$C$8/12)^(M595/(365/12))-1),0))</f>
        <v/>
      </c>
      <c r="P595" s="10" t="str">
        <f aca="false">IF(OR(L595="",I595&lt;=0),"",IF(L595&lt;=Settings!$C$7,IF(Settings!$C$6&gt;=Settings!$C$7,"Unpaid past due at year end: review","Pay before year end to avoid disallowance"),""))</f>
        <v/>
      </c>
    </row>
    <row r="596" customFormat="false" ht="15" hidden="false" customHeight="false" outlineLevel="0" collapsed="false">
      <c r="A596" s="8"/>
      <c r="B596" s="8"/>
      <c r="C596" s="19"/>
      <c r="D596" s="8"/>
      <c r="E596" s="17"/>
      <c r="F596" s="17"/>
      <c r="G596" s="21"/>
      <c r="H596" s="21"/>
      <c r="I596" s="22" t="str">
        <f aca="false">IF(D596="","",G596-H596)</f>
        <v/>
      </c>
      <c r="J596" s="23" t="str">
        <f aca="false">IF(D596="","",Settings!$C$6-E596)</f>
        <v/>
      </c>
      <c r="K596" s="10" t="str">
        <f aca="false">IF(D596="","",IF(J596&lt;=30,"0-30 days",IF(J596&lt;=45,"31-45 days",IF(J596&lt;=60,"46-60 days",IF(J596&lt;=90,"61-90 days",IF(J596&lt;=180,"91-180 days","Over 180 days"))))))</f>
        <v/>
      </c>
      <c r="L596" s="24" t="str">
        <f aca="false">IF(OR(D596="",NOT(OR(B596="Micro",B596="Small"))),"",IF(F596="",E596,F596)+IF(C596="",Settings!$C$10,MIN(C596,Settings!$C$11)))</f>
        <v/>
      </c>
      <c r="M596" s="23" t="str">
        <f aca="false">IF(L596="","",MAX(0,Settings!$C$6-L596))</f>
        <v/>
      </c>
      <c r="N596" s="10" t="str">
        <f aca="false">IF(D596="","",IF(I596&lt;=0,"Paid",IF(NOT(OR(B596="Micro",B596="Small")),"Not covered by s.15",IF(M596&gt;0,"MSME overdue","MSME within due date"))))</f>
        <v/>
      </c>
      <c r="O596" s="22" t="str">
        <f aca="false">IF(N596&lt;&gt;"MSME overdue","",ROUND(I596*((1+Settings!$C$9*Settings!$C$8/12)^(M596/(365/12))-1),0))</f>
        <v/>
      </c>
      <c r="P596" s="10" t="str">
        <f aca="false">IF(OR(L596="",I596&lt;=0),"",IF(L596&lt;=Settings!$C$7,IF(Settings!$C$6&gt;=Settings!$C$7,"Unpaid past due at year end: review","Pay before year end to avoid disallowance"),""))</f>
        <v/>
      </c>
    </row>
    <row r="597" customFormat="false" ht="15" hidden="false" customHeight="false" outlineLevel="0" collapsed="false">
      <c r="A597" s="8"/>
      <c r="B597" s="8"/>
      <c r="C597" s="19"/>
      <c r="D597" s="8"/>
      <c r="E597" s="17"/>
      <c r="F597" s="17"/>
      <c r="G597" s="21"/>
      <c r="H597" s="21"/>
      <c r="I597" s="22" t="str">
        <f aca="false">IF(D597="","",G597-H597)</f>
        <v/>
      </c>
      <c r="J597" s="23" t="str">
        <f aca="false">IF(D597="","",Settings!$C$6-E597)</f>
        <v/>
      </c>
      <c r="K597" s="10" t="str">
        <f aca="false">IF(D597="","",IF(J597&lt;=30,"0-30 days",IF(J597&lt;=45,"31-45 days",IF(J597&lt;=60,"46-60 days",IF(J597&lt;=90,"61-90 days",IF(J597&lt;=180,"91-180 days","Over 180 days"))))))</f>
        <v/>
      </c>
      <c r="L597" s="24" t="str">
        <f aca="false">IF(OR(D597="",NOT(OR(B597="Micro",B597="Small"))),"",IF(F597="",E597,F597)+IF(C597="",Settings!$C$10,MIN(C597,Settings!$C$11)))</f>
        <v/>
      </c>
      <c r="M597" s="23" t="str">
        <f aca="false">IF(L597="","",MAX(0,Settings!$C$6-L597))</f>
        <v/>
      </c>
      <c r="N597" s="10" t="str">
        <f aca="false">IF(D597="","",IF(I597&lt;=0,"Paid",IF(NOT(OR(B597="Micro",B597="Small")),"Not covered by s.15",IF(M597&gt;0,"MSME overdue","MSME within due date"))))</f>
        <v/>
      </c>
      <c r="O597" s="22" t="str">
        <f aca="false">IF(N597&lt;&gt;"MSME overdue","",ROUND(I597*((1+Settings!$C$9*Settings!$C$8/12)^(M597/(365/12))-1),0))</f>
        <v/>
      </c>
      <c r="P597" s="10" t="str">
        <f aca="false">IF(OR(L597="",I597&lt;=0),"",IF(L597&lt;=Settings!$C$7,IF(Settings!$C$6&gt;=Settings!$C$7,"Unpaid past due at year end: review","Pay before year end to avoid disallowance"),""))</f>
        <v/>
      </c>
    </row>
    <row r="598" customFormat="false" ht="15" hidden="false" customHeight="false" outlineLevel="0" collapsed="false">
      <c r="A598" s="8"/>
      <c r="B598" s="8"/>
      <c r="C598" s="19"/>
      <c r="D598" s="8"/>
      <c r="E598" s="17"/>
      <c r="F598" s="17"/>
      <c r="G598" s="21"/>
      <c r="H598" s="21"/>
      <c r="I598" s="22" t="str">
        <f aca="false">IF(D598="","",G598-H598)</f>
        <v/>
      </c>
      <c r="J598" s="23" t="str">
        <f aca="false">IF(D598="","",Settings!$C$6-E598)</f>
        <v/>
      </c>
      <c r="K598" s="10" t="str">
        <f aca="false">IF(D598="","",IF(J598&lt;=30,"0-30 days",IF(J598&lt;=45,"31-45 days",IF(J598&lt;=60,"46-60 days",IF(J598&lt;=90,"61-90 days",IF(J598&lt;=180,"91-180 days","Over 180 days"))))))</f>
        <v/>
      </c>
      <c r="L598" s="24" t="str">
        <f aca="false">IF(OR(D598="",NOT(OR(B598="Micro",B598="Small"))),"",IF(F598="",E598,F598)+IF(C598="",Settings!$C$10,MIN(C598,Settings!$C$11)))</f>
        <v/>
      </c>
      <c r="M598" s="23" t="str">
        <f aca="false">IF(L598="","",MAX(0,Settings!$C$6-L598))</f>
        <v/>
      </c>
      <c r="N598" s="10" t="str">
        <f aca="false">IF(D598="","",IF(I598&lt;=0,"Paid",IF(NOT(OR(B598="Micro",B598="Small")),"Not covered by s.15",IF(M598&gt;0,"MSME overdue","MSME within due date"))))</f>
        <v/>
      </c>
      <c r="O598" s="22" t="str">
        <f aca="false">IF(N598&lt;&gt;"MSME overdue","",ROUND(I598*((1+Settings!$C$9*Settings!$C$8/12)^(M598/(365/12))-1),0))</f>
        <v/>
      </c>
      <c r="P598" s="10" t="str">
        <f aca="false">IF(OR(L598="",I598&lt;=0),"",IF(L598&lt;=Settings!$C$7,IF(Settings!$C$6&gt;=Settings!$C$7,"Unpaid past due at year end: review","Pay before year end to avoid disallowance"),""))</f>
        <v/>
      </c>
    </row>
    <row r="599" customFormat="false" ht="15" hidden="false" customHeight="false" outlineLevel="0" collapsed="false">
      <c r="A599" s="8"/>
      <c r="B599" s="8"/>
      <c r="C599" s="19"/>
      <c r="D599" s="8"/>
      <c r="E599" s="17"/>
      <c r="F599" s="17"/>
      <c r="G599" s="21"/>
      <c r="H599" s="21"/>
      <c r="I599" s="22" t="str">
        <f aca="false">IF(D599="","",G599-H599)</f>
        <v/>
      </c>
      <c r="J599" s="23" t="str">
        <f aca="false">IF(D599="","",Settings!$C$6-E599)</f>
        <v/>
      </c>
      <c r="K599" s="10" t="str">
        <f aca="false">IF(D599="","",IF(J599&lt;=30,"0-30 days",IF(J599&lt;=45,"31-45 days",IF(J599&lt;=60,"46-60 days",IF(J599&lt;=90,"61-90 days",IF(J599&lt;=180,"91-180 days","Over 180 days"))))))</f>
        <v/>
      </c>
      <c r="L599" s="24" t="str">
        <f aca="false">IF(OR(D599="",NOT(OR(B599="Micro",B599="Small"))),"",IF(F599="",E599,F599)+IF(C599="",Settings!$C$10,MIN(C599,Settings!$C$11)))</f>
        <v/>
      </c>
      <c r="M599" s="23" t="str">
        <f aca="false">IF(L599="","",MAX(0,Settings!$C$6-L599))</f>
        <v/>
      </c>
      <c r="N599" s="10" t="str">
        <f aca="false">IF(D599="","",IF(I599&lt;=0,"Paid",IF(NOT(OR(B599="Micro",B599="Small")),"Not covered by s.15",IF(M599&gt;0,"MSME overdue","MSME within due date"))))</f>
        <v/>
      </c>
      <c r="O599" s="22" t="str">
        <f aca="false">IF(N599&lt;&gt;"MSME overdue","",ROUND(I599*((1+Settings!$C$9*Settings!$C$8/12)^(M599/(365/12))-1),0))</f>
        <v/>
      </c>
      <c r="P599" s="10" t="str">
        <f aca="false">IF(OR(L599="",I599&lt;=0),"",IF(L599&lt;=Settings!$C$7,IF(Settings!$C$6&gt;=Settings!$C$7,"Unpaid past due at year end: review","Pay before year end to avoid disallowance"),""))</f>
        <v/>
      </c>
    </row>
    <row r="600" customFormat="false" ht="15" hidden="false" customHeight="false" outlineLevel="0" collapsed="false">
      <c r="A600" s="8"/>
      <c r="B600" s="8"/>
      <c r="C600" s="19"/>
      <c r="D600" s="8"/>
      <c r="E600" s="17"/>
      <c r="F600" s="17"/>
      <c r="G600" s="21"/>
      <c r="H600" s="21"/>
      <c r="I600" s="22" t="str">
        <f aca="false">IF(D600="","",G600-H600)</f>
        <v/>
      </c>
      <c r="J600" s="23" t="str">
        <f aca="false">IF(D600="","",Settings!$C$6-E600)</f>
        <v/>
      </c>
      <c r="K600" s="10" t="str">
        <f aca="false">IF(D600="","",IF(J600&lt;=30,"0-30 days",IF(J600&lt;=45,"31-45 days",IF(J600&lt;=60,"46-60 days",IF(J600&lt;=90,"61-90 days",IF(J600&lt;=180,"91-180 days","Over 180 days"))))))</f>
        <v/>
      </c>
      <c r="L600" s="24" t="str">
        <f aca="false">IF(OR(D600="",NOT(OR(B600="Micro",B600="Small"))),"",IF(F600="",E600,F600)+IF(C600="",Settings!$C$10,MIN(C600,Settings!$C$11)))</f>
        <v/>
      </c>
      <c r="M600" s="23" t="str">
        <f aca="false">IF(L600="","",MAX(0,Settings!$C$6-L600))</f>
        <v/>
      </c>
      <c r="N600" s="10" t="str">
        <f aca="false">IF(D600="","",IF(I600&lt;=0,"Paid",IF(NOT(OR(B600="Micro",B600="Small")),"Not covered by s.15",IF(M600&gt;0,"MSME overdue","MSME within due date"))))</f>
        <v/>
      </c>
      <c r="O600" s="22" t="str">
        <f aca="false">IF(N600&lt;&gt;"MSME overdue","",ROUND(I600*((1+Settings!$C$9*Settings!$C$8/12)^(M600/(365/12))-1),0))</f>
        <v/>
      </c>
      <c r="P600" s="10" t="str">
        <f aca="false">IF(OR(L600="",I600&lt;=0),"",IF(L600&lt;=Settings!$C$7,IF(Settings!$C$6&gt;=Settings!$C$7,"Unpaid past due at year end: review","Pay before year end to avoid disallowance"),""))</f>
        <v/>
      </c>
    </row>
    <row r="601" customFormat="false" ht="15" hidden="false" customHeight="false" outlineLevel="0" collapsed="false">
      <c r="A601" s="8"/>
      <c r="B601" s="8"/>
      <c r="C601" s="19"/>
      <c r="D601" s="8"/>
      <c r="E601" s="17"/>
      <c r="F601" s="17"/>
      <c r="G601" s="21"/>
      <c r="H601" s="21"/>
      <c r="I601" s="22" t="str">
        <f aca="false">IF(D601="","",G601-H601)</f>
        <v/>
      </c>
      <c r="J601" s="23" t="str">
        <f aca="false">IF(D601="","",Settings!$C$6-E601)</f>
        <v/>
      </c>
      <c r="K601" s="10" t="str">
        <f aca="false">IF(D601="","",IF(J601&lt;=30,"0-30 days",IF(J601&lt;=45,"31-45 days",IF(J601&lt;=60,"46-60 days",IF(J601&lt;=90,"61-90 days",IF(J601&lt;=180,"91-180 days","Over 180 days"))))))</f>
        <v/>
      </c>
      <c r="L601" s="24" t="str">
        <f aca="false">IF(OR(D601="",NOT(OR(B601="Micro",B601="Small"))),"",IF(F601="",E601,F601)+IF(C601="",Settings!$C$10,MIN(C601,Settings!$C$11)))</f>
        <v/>
      </c>
      <c r="M601" s="23" t="str">
        <f aca="false">IF(L601="","",MAX(0,Settings!$C$6-L601))</f>
        <v/>
      </c>
      <c r="N601" s="10" t="str">
        <f aca="false">IF(D601="","",IF(I601&lt;=0,"Paid",IF(NOT(OR(B601="Micro",B601="Small")),"Not covered by s.15",IF(M601&gt;0,"MSME overdue","MSME within due date"))))</f>
        <v/>
      </c>
      <c r="O601" s="22" t="str">
        <f aca="false">IF(N601&lt;&gt;"MSME overdue","",ROUND(I601*((1+Settings!$C$9*Settings!$C$8/12)^(M601/(365/12))-1),0))</f>
        <v/>
      </c>
      <c r="P601" s="10" t="str">
        <f aca="false">IF(OR(L601="",I601&lt;=0),"",IF(L601&lt;=Settings!$C$7,IF(Settings!$C$6&gt;=Settings!$C$7,"Unpaid past due at year end: review","Pay before year end to avoid disallowance"),""))</f>
        <v/>
      </c>
    </row>
    <row r="602" customFormat="false" ht="15" hidden="false" customHeight="false" outlineLevel="0" collapsed="false">
      <c r="A602" s="8"/>
      <c r="B602" s="8"/>
      <c r="C602" s="19"/>
      <c r="D602" s="8"/>
      <c r="E602" s="17"/>
      <c r="F602" s="17"/>
      <c r="G602" s="21"/>
      <c r="H602" s="21"/>
      <c r="I602" s="22" t="str">
        <f aca="false">IF(D602="","",G602-H602)</f>
        <v/>
      </c>
      <c r="J602" s="23" t="str">
        <f aca="false">IF(D602="","",Settings!$C$6-E602)</f>
        <v/>
      </c>
      <c r="K602" s="10" t="str">
        <f aca="false">IF(D602="","",IF(J602&lt;=30,"0-30 days",IF(J602&lt;=45,"31-45 days",IF(J602&lt;=60,"46-60 days",IF(J602&lt;=90,"61-90 days",IF(J602&lt;=180,"91-180 days","Over 180 days"))))))</f>
        <v/>
      </c>
      <c r="L602" s="24" t="str">
        <f aca="false">IF(OR(D602="",NOT(OR(B602="Micro",B602="Small"))),"",IF(F602="",E602,F602)+IF(C602="",Settings!$C$10,MIN(C602,Settings!$C$11)))</f>
        <v/>
      </c>
      <c r="M602" s="23" t="str">
        <f aca="false">IF(L602="","",MAX(0,Settings!$C$6-L602))</f>
        <v/>
      </c>
      <c r="N602" s="10" t="str">
        <f aca="false">IF(D602="","",IF(I602&lt;=0,"Paid",IF(NOT(OR(B602="Micro",B602="Small")),"Not covered by s.15",IF(M602&gt;0,"MSME overdue","MSME within due date"))))</f>
        <v/>
      </c>
      <c r="O602" s="22" t="str">
        <f aca="false">IF(N602&lt;&gt;"MSME overdue","",ROUND(I602*((1+Settings!$C$9*Settings!$C$8/12)^(M602/(365/12))-1),0))</f>
        <v/>
      </c>
      <c r="P602" s="10" t="str">
        <f aca="false">IF(OR(L602="",I602&lt;=0),"",IF(L602&lt;=Settings!$C$7,IF(Settings!$C$6&gt;=Settings!$C$7,"Unpaid past due at year end: review","Pay before year end to avoid disallowance"),""))</f>
        <v/>
      </c>
    </row>
    <row r="603" customFormat="false" ht="15" hidden="false" customHeight="false" outlineLevel="0" collapsed="false">
      <c r="A603" s="8"/>
      <c r="B603" s="8"/>
      <c r="C603" s="19"/>
      <c r="D603" s="8"/>
      <c r="E603" s="17"/>
      <c r="F603" s="17"/>
      <c r="G603" s="21"/>
      <c r="H603" s="21"/>
      <c r="I603" s="22" t="str">
        <f aca="false">IF(D603="","",G603-H603)</f>
        <v/>
      </c>
      <c r="J603" s="23" t="str">
        <f aca="false">IF(D603="","",Settings!$C$6-E603)</f>
        <v/>
      </c>
      <c r="K603" s="10" t="str">
        <f aca="false">IF(D603="","",IF(J603&lt;=30,"0-30 days",IF(J603&lt;=45,"31-45 days",IF(J603&lt;=60,"46-60 days",IF(J603&lt;=90,"61-90 days",IF(J603&lt;=180,"91-180 days","Over 180 days"))))))</f>
        <v/>
      </c>
      <c r="L603" s="24" t="str">
        <f aca="false">IF(OR(D603="",NOT(OR(B603="Micro",B603="Small"))),"",IF(F603="",E603,F603)+IF(C603="",Settings!$C$10,MIN(C603,Settings!$C$11)))</f>
        <v/>
      </c>
      <c r="M603" s="23" t="str">
        <f aca="false">IF(L603="","",MAX(0,Settings!$C$6-L603))</f>
        <v/>
      </c>
      <c r="N603" s="10" t="str">
        <f aca="false">IF(D603="","",IF(I603&lt;=0,"Paid",IF(NOT(OR(B603="Micro",B603="Small")),"Not covered by s.15",IF(M603&gt;0,"MSME overdue","MSME within due date"))))</f>
        <v/>
      </c>
      <c r="O603" s="22" t="str">
        <f aca="false">IF(N603&lt;&gt;"MSME overdue","",ROUND(I603*((1+Settings!$C$9*Settings!$C$8/12)^(M603/(365/12))-1),0))</f>
        <v/>
      </c>
      <c r="P603" s="10" t="str">
        <f aca="false">IF(OR(L603="",I603&lt;=0),"",IF(L603&lt;=Settings!$C$7,IF(Settings!$C$6&gt;=Settings!$C$7,"Unpaid past due at year end: review","Pay before year end to avoid disallowance"),""))</f>
        <v/>
      </c>
    </row>
    <row r="604" customFormat="false" ht="15" hidden="false" customHeight="false" outlineLevel="0" collapsed="false">
      <c r="A604" s="8"/>
      <c r="B604" s="8"/>
      <c r="C604" s="19"/>
      <c r="D604" s="8"/>
      <c r="E604" s="17"/>
      <c r="F604" s="17"/>
      <c r="G604" s="21"/>
      <c r="H604" s="21"/>
      <c r="I604" s="22" t="str">
        <f aca="false">IF(D604="","",G604-H604)</f>
        <v/>
      </c>
      <c r="J604" s="23" t="str">
        <f aca="false">IF(D604="","",Settings!$C$6-E604)</f>
        <v/>
      </c>
      <c r="K604" s="10" t="str">
        <f aca="false">IF(D604="","",IF(J604&lt;=30,"0-30 days",IF(J604&lt;=45,"31-45 days",IF(J604&lt;=60,"46-60 days",IF(J604&lt;=90,"61-90 days",IF(J604&lt;=180,"91-180 days","Over 180 days"))))))</f>
        <v/>
      </c>
      <c r="L604" s="24" t="str">
        <f aca="false">IF(OR(D604="",NOT(OR(B604="Micro",B604="Small"))),"",IF(F604="",E604,F604)+IF(C604="",Settings!$C$10,MIN(C604,Settings!$C$11)))</f>
        <v/>
      </c>
      <c r="M604" s="23" t="str">
        <f aca="false">IF(L604="","",MAX(0,Settings!$C$6-L604))</f>
        <v/>
      </c>
      <c r="N604" s="10" t="str">
        <f aca="false">IF(D604="","",IF(I604&lt;=0,"Paid",IF(NOT(OR(B604="Micro",B604="Small")),"Not covered by s.15",IF(M604&gt;0,"MSME overdue","MSME within due date"))))</f>
        <v/>
      </c>
      <c r="O604" s="22" t="str">
        <f aca="false">IF(N604&lt;&gt;"MSME overdue","",ROUND(I604*((1+Settings!$C$9*Settings!$C$8/12)^(M604/(365/12))-1),0))</f>
        <v/>
      </c>
      <c r="P604" s="10" t="str">
        <f aca="false">IF(OR(L604="",I604&lt;=0),"",IF(L604&lt;=Settings!$C$7,IF(Settings!$C$6&gt;=Settings!$C$7,"Unpaid past due at year end: review","Pay before year end to avoid disallowance"),""))</f>
        <v/>
      </c>
    </row>
    <row r="605" customFormat="false" ht="15" hidden="false" customHeight="false" outlineLevel="0" collapsed="false">
      <c r="A605" s="8"/>
      <c r="B605" s="8"/>
      <c r="C605" s="19"/>
      <c r="D605" s="8"/>
      <c r="E605" s="17"/>
      <c r="F605" s="17"/>
      <c r="G605" s="21"/>
      <c r="H605" s="21"/>
      <c r="I605" s="22" t="str">
        <f aca="false">IF(D605="","",G605-H605)</f>
        <v/>
      </c>
      <c r="J605" s="23" t="str">
        <f aca="false">IF(D605="","",Settings!$C$6-E605)</f>
        <v/>
      </c>
      <c r="K605" s="10" t="str">
        <f aca="false">IF(D605="","",IF(J605&lt;=30,"0-30 days",IF(J605&lt;=45,"31-45 days",IF(J605&lt;=60,"46-60 days",IF(J605&lt;=90,"61-90 days",IF(J605&lt;=180,"91-180 days","Over 180 days"))))))</f>
        <v/>
      </c>
      <c r="L605" s="24" t="str">
        <f aca="false">IF(OR(D605="",NOT(OR(B605="Micro",B605="Small"))),"",IF(F605="",E605,F605)+IF(C605="",Settings!$C$10,MIN(C605,Settings!$C$11)))</f>
        <v/>
      </c>
      <c r="M605" s="23" t="str">
        <f aca="false">IF(L605="","",MAX(0,Settings!$C$6-L605))</f>
        <v/>
      </c>
      <c r="N605" s="10" t="str">
        <f aca="false">IF(D605="","",IF(I605&lt;=0,"Paid",IF(NOT(OR(B605="Micro",B605="Small")),"Not covered by s.15",IF(M605&gt;0,"MSME overdue","MSME within due date"))))</f>
        <v/>
      </c>
      <c r="O605" s="22" t="str">
        <f aca="false">IF(N605&lt;&gt;"MSME overdue","",ROUND(I605*((1+Settings!$C$9*Settings!$C$8/12)^(M605/(365/12))-1),0))</f>
        <v/>
      </c>
      <c r="P605" s="10" t="str">
        <f aca="false">IF(OR(L605="",I605&lt;=0),"",IF(L605&lt;=Settings!$C$7,IF(Settings!$C$6&gt;=Settings!$C$7,"Unpaid past due at year end: review","Pay before year end to avoid disallowance"),""))</f>
        <v/>
      </c>
    </row>
    <row r="606" customFormat="false" ht="15" hidden="false" customHeight="false" outlineLevel="0" collapsed="false">
      <c r="A606" s="8"/>
      <c r="B606" s="8"/>
      <c r="C606" s="19"/>
      <c r="D606" s="8"/>
      <c r="E606" s="17"/>
      <c r="F606" s="17"/>
      <c r="G606" s="21"/>
      <c r="H606" s="21"/>
      <c r="I606" s="22" t="str">
        <f aca="false">IF(D606="","",G606-H606)</f>
        <v/>
      </c>
      <c r="J606" s="23" t="str">
        <f aca="false">IF(D606="","",Settings!$C$6-E606)</f>
        <v/>
      </c>
      <c r="K606" s="10" t="str">
        <f aca="false">IF(D606="","",IF(J606&lt;=30,"0-30 days",IF(J606&lt;=45,"31-45 days",IF(J606&lt;=60,"46-60 days",IF(J606&lt;=90,"61-90 days",IF(J606&lt;=180,"91-180 days","Over 180 days"))))))</f>
        <v/>
      </c>
      <c r="L606" s="24" t="str">
        <f aca="false">IF(OR(D606="",NOT(OR(B606="Micro",B606="Small"))),"",IF(F606="",E606,F606)+IF(C606="",Settings!$C$10,MIN(C606,Settings!$C$11)))</f>
        <v/>
      </c>
      <c r="M606" s="23" t="str">
        <f aca="false">IF(L606="","",MAX(0,Settings!$C$6-L606))</f>
        <v/>
      </c>
      <c r="N606" s="10" t="str">
        <f aca="false">IF(D606="","",IF(I606&lt;=0,"Paid",IF(NOT(OR(B606="Micro",B606="Small")),"Not covered by s.15",IF(M606&gt;0,"MSME overdue","MSME within due date"))))</f>
        <v/>
      </c>
      <c r="O606" s="22" t="str">
        <f aca="false">IF(N606&lt;&gt;"MSME overdue","",ROUND(I606*((1+Settings!$C$9*Settings!$C$8/12)^(M606/(365/12))-1),0))</f>
        <v/>
      </c>
      <c r="P606" s="10" t="str">
        <f aca="false">IF(OR(L606="",I606&lt;=0),"",IF(L606&lt;=Settings!$C$7,IF(Settings!$C$6&gt;=Settings!$C$7,"Unpaid past due at year end: review","Pay before year end to avoid disallowance"),""))</f>
        <v/>
      </c>
    </row>
    <row r="607" customFormat="false" ht="15" hidden="false" customHeight="false" outlineLevel="0" collapsed="false">
      <c r="A607" s="8"/>
      <c r="B607" s="8"/>
      <c r="C607" s="19"/>
      <c r="D607" s="8"/>
      <c r="E607" s="17"/>
      <c r="F607" s="17"/>
      <c r="G607" s="21"/>
      <c r="H607" s="21"/>
      <c r="I607" s="22" t="str">
        <f aca="false">IF(D607="","",G607-H607)</f>
        <v/>
      </c>
      <c r="J607" s="23" t="str">
        <f aca="false">IF(D607="","",Settings!$C$6-E607)</f>
        <v/>
      </c>
      <c r="K607" s="10" t="str">
        <f aca="false">IF(D607="","",IF(J607&lt;=30,"0-30 days",IF(J607&lt;=45,"31-45 days",IF(J607&lt;=60,"46-60 days",IF(J607&lt;=90,"61-90 days",IF(J607&lt;=180,"91-180 days","Over 180 days"))))))</f>
        <v/>
      </c>
      <c r="L607" s="24" t="str">
        <f aca="false">IF(OR(D607="",NOT(OR(B607="Micro",B607="Small"))),"",IF(F607="",E607,F607)+IF(C607="",Settings!$C$10,MIN(C607,Settings!$C$11)))</f>
        <v/>
      </c>
      <c r="M607" s="23" t="str">
        <f aca="false">IF(L607="","",MAX(0,Settings!$C$6-L607))</f>
        <v/>
      </c>
      <c r="N607" s="10" t="str">
        <f aca="false">IF(D607="","",IF(I607&lt;=0,"Paid",IF(NOT(OR(B607="Micro",B607="Small")),"Not covered by s.15",IF(M607&gt;0,"MSME overdue","MSME within due date"))))</f>
        <v/>
      </c>
      <c r="O607" s="22" t="str">
        <f aca="false">IF(N607&lt;&gt;"MSME overdue","",ROUND(I607*((1+Settings!$C$9*Settings!$C$8/12)^(M607/(365/12))-1),0))</f>
        <v/>
      </c>
      <c r="P607" s="10" t="str">
        <f aca="false">IF(OR(L607="",I607&lt;=0),"",IF(L607&lt;=Settings!$C$7,IF(Settings!$C$6&gt;=Settings!$C$7,"Unpaid past due at year end: review","Pay before year end to avoid disallowance"),""))</f>
        <v/>
      </c>
    </row>
    <row r="608" customFormat="false" ht="15" hidden="false" customHeight="false" outlineLevel="0" collapsed="false">
      <c r="A608" s="8"/>
      <c r="B608" s="8"/>
      <c r="C608" s="19"/>
      <c r="D608" s="8"/>
      <c r="E608" s="17"/>
      <c r="F608" s="17"/>
      <c r="G608" s="21"/>
      <c r="H608" s="21"/>
      <c r="I608" s="22" t="str">
        <f aca="false">IF(D608="","",G608-H608)</f>
        <v/>
      </c>
      <c r="J608" s="23" t="str">
        <f aca="false">IF(D608="","",Settings!$C$6-E608)</f>
        <v/>
      </c>
      <c r="K608" s="10" t="str">
        <f aca="false">IF(D608="","",IF(J608&lt;=30,"0-30 days",IF(J608&lt;=45,"31-45 days",IF(J608&lt;=60,"46-60 days",IF(J608&lt;=90,"61-90 days",IF(J608&lt;=180,"91-180 days","Over 180 days"))))))</f>
        <v/>
      </c>
      <c r="L608" s="24" t="str">
        <f aca="false">IF(OR(D608="",NOT(OR(B608="Micro",B608="Small"))),"",IF(F608="",E608,F608)+IF(C608="",Settings!$C$10,MIN(C608,Settings!$C$11)))</f>
        <v/>
      </c>
      <c r="M608" s="23" t="str">
        <f aca="false">IF(L608="","",MAX(0,Settings!$C$6-L608))</f>
        <v/>
      </c>
      <c r="N608" s="10" t="str">
        <f aca="false">IF(D608="","",IF(I608&lt;=0,"Paid",IF(NOT(OR(B608="Micro",B608="Small")),"Not covered by s.15",IF(M608&gt;0,"MSME overdue","MSME within due date"))))</f>
        <v/>
      </c>
      <c r="O608" s="22" t="str">
        <f aca="false">IF(N608&lt;&gt;"MSME overdue","",ROUND(I608*((1+Settings!$C$9*Settings!$C$8/12)^(M608/(365/12))-1),0))</f>
        <v/>
      </c>
      <c r="P608" s="10" t="str">
        <f aca="false">IF(OR(L608="",I608&lt;=0),"",IF(L608&lt;=Settings!$C$7,IF(Settings!$C$6&gt;=Settings!$C$7,"Unpaid past due at year end: review","Pay before year end to avoid disallowance"),""))</f>
        <v/>
      </c>
    </row>
    <row r="609" customFormat="false" ht="15" hidden="false" customHeight="false" outlineLevel="0" collapsed="false">
      <c r="A609" s="8"/>
      <c r="B609" s="8"/>
      <c r="C609" s="19"/>
      <c r="D609" s="8"/>
      <c r="E609" s="17"/>
      <c r="F609" s="17"/>
      <c r="G609" s="21"/>
      <c r="H609" s="21"/>
      <c r="I609" s="22" t="str">
        <f aca="false">IF(D609="","",G609-H609)</f>
        <v/>
      </c>
      <c r="J609" s="23" t="str">
        <f aca="false">IF(D609="","",Settings!$C$6-E609)</f>
        <v/>
      </c>
      <c r="K609" s="10" t="str">
        <f aca="false">IF(D609="","",IF(J609&lt;=30,"0-30 days",IF(J609&lt;=45,"31-45 days",IF(J609&lt;=60,"46-60 days",IF(J609&lt;=90,"61-90 days",IF(J609&lt;=180,"91-180 days","Over 180 days"))))))</f>
        <v/>
      </c>
      <c r="L609" s="24" t="str">
        <f aca="false">IF(OR(D609="",NOT(OR(B609="Micro",B609="Small"))),"",IF(F609="",E609,F609)+IF(C609="",Settings!$C$10,MIN(C609,Settings!$C$11)))</f>
        <v/>
      </c>
      <c r="M609" s="23" t="str">
        <f aca="false">IF(L609="","",MAX(0,Settings!$C$6-L609))</f>
        <v/>
      </c>
      <c r="N609" s="10" t="str">
        <f aca="false">IF(D609="","",IF(I609&lt;=0,"Paid",IF(NOT(OR(B609="Micro",B609="Small")),"Not covered by s.15",IF(M609&gt;0,"MSME overdue","MSME within due date"))))</f>
        <v/>
      </c>
      <c r="O609" s="22" t="str">
        <f aca="false">IF(N609&lt;&gt;"MSME overdue","",ROUND(I609*((1+Settings!$C$9*Settings!$C$8/12)^(M609/(365/12))-1),0))</f>
        <v/>
      </c>
      <c r="P609" s="10" t="str">
        <f aca="false">IF(OR(L609="",I609&lt;=0),"",IF(L609&lt;=Settings!$C$7,IF(Settings!$C$6&gt;=Settings!$C$7,"Unpaid past due at year end: review","Pay before year end to avoid disallowance"),""))</f>
        <v/>
      </c>
    </row>
    <row r="610" customFormat="false" ht="15" hidden="false" customHeight="false" outlineLevel="0" collapsed="false">
      <c r="A610" s="8"/>
      <c r="B610" s="8"/>
      <c r="C610" s="19"/>
      <c r="D610" s="8"/>
      <c r="E610" s="17"/>
      <c r="F610" s="17"/>
      <c r="G610" s="21"/>
      <c r="H610" s="21"/>
      <c r="I610" s="22" t="str">
        <f aca="false">IF(D610="","",G610-H610)</f>
        <v/>
      </c>
      <c r="J610" s="23" t="str">
        <f aca="false">IF(D610="","",Settings!$C$6-E610)</f>
        <v/>
      </c>
      <c r="K610" s="10" t="str">
        <f aca="false">IF(D610="","",IF(J610&lt;=30,"0-30 days",IF(J610&lt;=45,"31-45 days",IF(J610&lt;=60,"46-60 days",IF(J610&lt;=90,"61-90 days",IF(J610&lt;=180,"91-180 days","Over 180 days"))))))</f>
        <v/>
      </c>
      <c r="L610" s="24" t="str">
        <f aca="false">IF(OR(D610="",NOT(OR(B610="Micro",B610="Small"))),"",IF(F610="",E610,F610)+IF(C610="",Settings!$C$10,MIN(C610,Settings!$C$11)))</f>
        <v/>
      </c>
      <c r="M610" s="23" t="str">
        <f aca="false">IF(L610="","",MAX(0,Settings!$C$6-L610))</f>
        <v/>
      </c>
      <c r="N610" s="10" t="str">
        <f aca="false">IF(D610="","",IF(I610&lt;=0,"Paid",IF(NOT(OR(B610="Micro",B610="Small")),"Not covered by s.15",IF(M610&gt;0,"MSME overdue","MSME within due date"))))</f>
        <v/>
      </c>
      <c r="O610" s="22" t="str">
        <f aca="false">IF(N610&lt;&gt;"MSME overdue","",ROUND(I610*((1+Settings!$C$9*Settings!$C$8/12)^(M610/(365/12))-1),0))</f>
        <v/>
      </c>
      <c r="P610" s="10" t="str">
        <f aca="false">IF(OR(L610="",I610&lt;=0),"",IF(L610&lt;=Settings!$C$7,IF(Settings!$C$6&gt;=Settings!$C$7,"Unpaid past due at year end: review","Pay before year end to avoid disallowance"),""))</f>
        <v/>
      </c>
    </row>
    <row r="611" customFormat="false" ht="15" hidden="false" customHeight="false" outlineLevel="0" collapsed="false">
      <c r="A611" s="8"/>
      <c r="B611" s="8"/>
      <c r="C611" s="19"/>
      <c r="D611" s="8"/>
      <c r="E611" s="17"/>
      <c r="F611" s="17"/>
      <c r="G611" s="21"/>
      <c r="H611" s="21"/>
      <c r="I611" s="22" t="str">
        <f aca="false">IF(D611="","",G611-H611)</f>
        <v/>
      </c>
      <c r="J611" s="23" t="str">
        <f aca="false">IF(D611="","",Settings!$C$6-E611)</f>
        <v/>
      </c>
      <c r="K611" s="10" t="str">
        <f aca="false">IF(D611="","",IF(J611&lt;=30,"0-30 days",IF(J611&lt;=45,"31-45 days",IF(J611&lt;=60,"46-60 days",IF(J611&lt;=90,"61-90 days",IF(J611&lt;=180,"91-180 days","Over 180 days"))))))</f>
        <v/>
      </c>
      <c r="L611" s="24" t="str">
        <f aca="false">IF(OR(D611="",NOT(OR(B611="Micro",B611="Small"))),"",IF(F611="",E611,F611)+IF(C611="",Settings!$C$10,MIN(C611,Settings!$C$11)))</f>
        <v/>
      </c>
      <c r="M611" s="23" t="str">
        <f aca="false">IF(L611="","",MAX(0,Settings!$C$6-L611))</f>
        <v/>
      </c>
      <c r="N611" s="10" t="str">
        <f aca="false">IF(D611="","",IF(I611&lt;=0,"Paid",IF(NOT(OR(B611="Micro",B611="Small")),"Not covered by s.15",IF(M611&gt;0,"MSME overdue","MSME within due date"))))</f>
        <v/>
      </c>
      <c r="O611" s="22" t="str">
        <f aca="false">IF(N611&lt;&gt;"MSME overdue","",ROUND(I611*((1+Settings!$C$9*Settings!$C$8/12)^(M611/(365/12))-1),0))</f>
        <v/>
      </c>
      <c r="P611" s="10" t="str">
        <f aca="false">IF(OR(L611="",I611&lt;=0),"",IF(L611&lt;=Settings!$C$7,IF(Settings!$C$6&gt;=Settings!$C$7,"Unpaid past due at year end: review","Pay before year end to avoid disallowance"),""))</f>
        <v/>
      </c>
    </row>
    <row r="612" customFormat="false" ht="15" hidden="false" customHeight="false" outlineLevel="0" collapsed="false">
      <c r="A612" s="8"/>
      <c r="B612" s="8"/>
      <c r="C612" s="19"/>
      <c r="D612" s="8"/>
      <c r="E612" s="17"/>
      <c r="F612" s="17"/>
      <c r="G612" s="21"/>
      <c r="H612" s="21"/>
      <c r="I612" s="22" t="str">
        <f aca="false">IF(D612="","",G612-H612)</f>
        <v/>
      </c>
      <c r="J612" s="23" t="str">
        <f aca="false">IF(D612="","",Settings!$C$6-E612)</f>
        <v/>
      </c>
      <c r="K612" s="10" t="str">
        <f aca="false">IF(D612="","",IF(J612&lt;=30,"0-30 days",IF(J612&lt;=45,"31-45 days",IF(J612&lt;=60,"46-60 days",IF(J612&lt;=90,"61-90 days",IF(J612&lt;=180,"91-180 days","Over 180 days"))))))</f>
        <v/>
      </c>
      <c r="L612" s="24" t="str">
        <f aca="false">IF(OR(D612="",NOT(OR(B612="Micro",B612="Small"))),"",IF(F612="",E612,F612)+IF(C612="",Settings!$C$10,MIN(C612,Settings!$C$11)))</f>
        <v/>
      </c>
      <c r="M612" s="23" t="str">
        <f aca="false">IF(L612="","",MAX(0,Settings!$C$6-L612))</f>
        <v/>
      </c>
      <c r="N612" s="10" t="str">
        <f aca="false">IF(D612="","",IF(I612&lt;=0,"Paid",IF(NOT(OR(B612="Micro",B612="Small")),"Not covered by s.15",IF(M612&gt;0,"MSME overdue","MSME within due date"))))</f>
        <v/>
      </c>
      <c r="O612" s="22" t="str">
        <f aca="false">IF(N612&lt;&gt;"MSME overdue","",ROUND(I612*((1+Settings!$C$9*Settings!$C$8/12)^(M612/(365/12))-1),0))</f>
        <v/>
      </c>
      <c r="P612" s="10" t="str">
        <f aca="false">IF(OR(L612="",I612&lt;=0),"",IF(L612&lt;=Settings!$C$7,IF(Settings!$C$6&gt;=Settings!$C$7,"Unpaid past due at year end: review","Pay before year end to avoid disallowance"),""))</f>
        <v/>
      </c>
    </row>
    <row r="613" customFormat="false" ht="15" hidden="false" customHeight="false" outlineLevel="0" collapsed="false">
      <c r="A613" s="8"/>
      <c r="B613" s="8"/>
      <c r="C613" s="19"/>
      <c r="D613" s="8"/>
      <c r="E613" s="17"/>
      <c r="F613" s="17"/>
      <c r="G613" s="21"/>
      <c r="H613" s="21"/>
      <c r="I613" s="22" t="str">
        <f aca="false">IF(D613="","",G613-H613)</f>
        <v/>
      </c>
      <c r="J613" s="23" t="str">
        <f aca="false">IF(D613="","",Settings!$C$6-E613)</f>
        <v/>
      </c>
      <c r="K613" s="10" t="str">
        <f aca="false">IF(D613="","",IF(J613&lt;=30,"0-30 days",IF(J613&lt;=45,"31-45 days",IF(J613&lt;=60,"46-60 days",IF(J613&lt;=90,"61-90 days",IF(J613&lt;=180,"91-180 days","Over 180 days"))))))</f>
        <v/>
      </c>
      <c r="L613" s="24" t="str">
        <f aca="false">IF(OR(D613="",NOT(OR(B613="Micro",B613="Small"))),"",IF(F613="",E613,F613)+IF(C613="",Settings!$C$10,MIN(C613,Settings!$C$11)))</f>
        <v/>
      </c>
      <c r="M613" s="23" t="str">
        <f aca="false">IF(L613="","",MAX(0,Settings!$C$6-L613))</f>
        <v/>
      </c>
      <c r="N613" s="10" t="str">
        <f aca="false">IF(D613="","",IF(I613&lt;=0,"Paid",IF(NOT(OR(B613="Micro",B613="Small")),"Not covered by s.15",IF(M613&gt;0,"MSME overdue","MSME within due date"))))</f>
        <v/>
      </c>
      <c r="O613" s="22" t="str">
        <f aca="false">IF(N613&lt;&gt;"MSME overdue","",ROUND(I613*((1+Settings!$C$9*Settings!$C$8/12)^(M613/(365/12))-1),0))</f>
        <v/>
      </c>
      <c r="P613" s="10" t="str">
        <f aca="false">IF(OR(L613="",I613&lt;=0),"",IF(L613&lt;=Settings!$C$7,IF(Settings!$C$6&gt;=Settings!$C$7,"Unpaid past due at year end: review","Pay before year end to avoid disallowance"),""))</f>
        <v/>
      </c>
    </row>
    <row r="614" customFormat="false" ht="15" hidden="false" customHeight="false" outlineLevel="0" collapsed="false">
      <c r="A614" s="8"/>
      <c r="B614" s="8"/>
      <c r="C614" s="19"/>
      <c r="D614" s="8"/>
      <c r="E614" s="17"/>
      <c r="F614" s="17"/>
      <c r="G614" s="21"/>
      <c r="H614" s="21"/>
      <c r="I614" s="22" t="str">
        <f aca="false">IF(D614="","",G614-H614)</f>
        <v/>
      </c>
      <c r="J614" s="23" t="str">
        <f aca="false">IF(D614="","",Settings!$C$6-E614)</f>
        <v/>
      </c>
      <c r="K614" s="10" t="str">
        <f aca="false">IF(D614="","",IF(J614&lt;=30,"0-30 days",IF(J614&lt;=45,"31-45 days",IF(J614&lt;=60,"46-60 days",IF(J614&lt;=90,"61-90 days",IF(J614&lt;=180,"91-180 days","Over 180 days"))))))</f>
        <v/>
      </c>
      <c r="L614" s="24" t="str">
        <f aca="false">IF(OR(D614="",NOT(OR(B614="Micro",B614="Small"))),"",IF(F614="",E614,F614)+IF(C614="",Settings!$C$10,MIN(C614,Settings!$C$11)))</f>
        <v/>
      </c>
      <c r="M614" s="23" t="str">
        <f aca="false">IF(L614="","",MAX(0,Settings!$C$6-L614))</f>
        <v/>
      </c>
      <c r="N614" s="10" t="str">
        <f aca="false">IF(D614="","",IF(I614&lt;=0,"Paid",IF(NOT(OR(B614="Micro",B614="Small")),"Not covered by s.15",IF(M614&gt;0,"MSME overdue","MSME within due date"))))</f>
        <v/>
      </c>
      <c r="O614" s="22" t="str">
        <f aca="false">IF(N614&lt;&gt;"MSME overdue","",ROUND(I614*((1+Settings!$C$9*Settings!$C$8/12)^(M614/(365/12))-1),0))</f>
        <v/>
      </c>
      <c r="P614" s="10" t="str">
        <f aca="false">IF(OR(L614="",I614&lt;=0),"",IF(L614&lt;=Settings!$C$7,IF(Settings!$C$6&gt;=Settings!$C$7,"Unpaid past due at year end: review","Pay before year end to avoid disallowance"),""))</f>
        <v/>
      </c>
    </row>
    <row r="615" customFormat="false" ht="15" hidden="false" customHeight="false" outlineLevel="0" collapsed="false">
      <c r="A615" s="8"/>
      <c r="B615" s="8"/>
      <c r="C615" s="19"/>
      <c r="D615" s="8"/>
      <c r="E615" s="17"/>
      <c r="F615" s="17"/>
      <c r="G615" s="21"/>
      <c r="H615" s="21"/>
      <c r="I615" s="22" t="str">
        <f aca="false">IF(D615="","",G615-H615)</f>
        <v/>
      </c>
      <c r="J615" s="23" t="str">
        <f aca="false">IF(D615="","",Settings!$C$6-E615)</f>
        <v/>
      </c>
      <c r="K615" s="10" t="str">
        <f aca="false">IF(D615="","",IF(J615&lt;=30,"0-30 days",IF(J615&lt;=45,"31-45 days",IF(J615&lt;=60,"46-60 days",IF(J615&lt;=90,"61-90 days",IF(J615&lt;=180,"91-180 days","Over 180 days"))))))</f>
        <v/>
      </c>
      <c r="L615" s="24" t="str">
        <f aca="false">IF(OR(D615="",NOT(OR(B615="Micro",B615="Small"))),"",IF(F615="",E615,F615)+IF(C615="",Settings!$C$10,MIN(C615,Settings!$C$11)))</f>
        <v/>
      </c>
      <c r="M615" s="23" t="str">
        <f aca="false">IF(L615="","",MAX(0,Settings!$C$6-L615))</f>
        <v/>
      </c>
      <c r="N615" s="10" t="str">
        <f aca="false">IF(D615="","",IF(I615&lt;=0,"Paid",IF(NOT(OR(B615="Micro",B615="Small")),"Not covered by s.15",IF(M615&gt;0,"MSME overdue","MSME within due date"))))</f>
        <v/>
      </c>
      <c r="O615" s="22" t="str">
        <f aca="false">IF(N615&lt;&gt;"MSME overdue","",ROUND(I615*((1+Settings!$C$9*Settings!$C$8/12)^(M615/(365/12))-1),0))</f>
        <v/>
      </c>
      <c r="P615" s="10" t="str">
        <f aca="false">IF(OR(L615="",I615&lt;=0),"",IF(L615&lt;=Settings!$C$7,IF(Settings!$C$6&gt;=Settings!$C$7,"Unpaid past due at year end: review","Pay before year end to avoid disallowance"),""))</f>
        <v/>
      </c>
    </row>
    <row r="616" customFormat="false" ht="15" hidden="false" customHeight="false" outlineLevel="0" collapsed="false">
      <c r="A616" s="8"/>
      <c r="B616" s="8"/>
      <c r="C616" s="19"/>
      <c r="D616" s="8"/>
      <c r="E616" s="17"/>
      <c r="F616" s="17"/>
      <c r="G616" s="21"/>
      <c r="H616" s="21"/>
      <c r="I616" s="22" t="str">
        <f aca="false">IF(D616="","",G616-H616)</f>
        <v/>
      </c>
      <c r="J616" s="23" t="str">
        <f aca="false">IF(D616="","",Settings!$C$6-E616)</f>
        <v/>
      </c>
      <c r="K616" s="10" t="str">
        <f aca="false">IF(D616="","",IF(J616&lt;=30,"0-30 days",IF(J616&lt;=45,"31-45 days",IF(J616&lt;=60,"46-60 days",IF(J616&lt;=90,"61-90 days",IF(J616&lt;=180,"91-180 days","Over 180 days"))))))</f>
        <v/>
      </c>
      <c r="L616" s="24" t="str">
        <f aca="false">IF(OR(D616="",NOT(OR(B616="Micro",B616="Small"))),"",IF(F616="",E616,F616)+IF(C616="",Settings!$C$10,MIN(C616,Settings!$C$11)))</f>
        <v/>
      </c>
      <c r="M616" s="23" t="str">
        <f aca="false">IF(L616="","",MAX(0,Settings!$C$6-L616))</f>
        <v/>
      </c>
      <c r="N616" s="10" t="str">
        <f aca="false">IF(D616="","",IF(I616&lt;=0,"Paid",IF(NOT(OR(B616="Micro",B616="Small")),"Not covered by s.15",IF(M616&gt;0,"MSME overdue","MSME within due date"))))</f>
        <v/>
      </c>
      <c r="O616" s="22" t="str">
        <f aca="false">IF(N616&lt;&gt;"MSME overdue","",ROUND(I616*((1+Settings!$C$9*Settings!$C$8/12)^(M616/(365/12))-1),0))</f>
        <v/>
      </c>
      <c r="P616" s="10" t="str">
        <f aca="false">IF(OR(L616="",I616&lt;=0),"",IF(L616&lt;=Settings!$C$7,IF(Settings!$C$6&gt;=Settings!$C$7,"Unpaid past due at year end: review","Pay before year end to avoid disallowance"),""))</f>
        <v/>
      </c>
    </row>
    <row r="617" customFormat="false" ht="15" hidden="false" customHeight="false" outlineLevel="0" collapsed="false">
      <c r="A617" s="8"/>
      <c r="B617" s="8"/>
      <c r="C617" s="19"/>
      <c r="D617" s="8"/>
      <c r="E617" s="17"/>
      <c r="F617" s="17"/>
      <c r="G617" s="21"/>
      <c r="H617" s="21"/>
      <c r="I617" s="22" t="str">
        <f aca="false">IF(D617="","",G617-H617)</f>
        <v/>
      </c>
      <c r="J617" s="23" t="str">
        <f aca="false">IF(D617="","",Settings!$C$6-E617)</f>
        <v/>
      </c>
      <c r="K617" s="10" t="str">
        <f aca="false">IF(D617="","",IF(J617&lt;=30,"0-30 days",IF(J617&lt;=45,"31-45 days",IF(J617&lt;=60,"46-60 days",IF(J617&lt;=90,"61-90 days",IF(J617&lt;=180,"91-180 days","Over 180 days"))))))</f>
        <v/>
      </c>
      <c r="L617" s="24" t="str">
        <f aca="false">IF(OR(D617="",NOT(OR(B617="Micro",B617="Small"))),"",IF(F617="",E617,F617)+IF(C617="",Settings!$C$10,MIN(C617,Settings!$C$11)))</f>
        <v/>
      </c>
      <c r="M617" s="23" t="str">
        <f aca="false">IF(L617="","",MAX(0,Settings!$C$6-L617))</f>
        <v/>
      </c>
      <c r="N617" s="10" t="str">
        <f aca="false">IF(D617="","",IF(I617&lt;=0,"Paid",IF(NOT(OR(B617="Micro",B617="Small")),"Not covered by s.15",IF(M617&gt;0,"MSME overdue","MSME within due date"))))</f>
        <v/>
      </c>
      <c r="O617" s="22" t="str">
        <f aca="false">IF(N617&lt;&gt;"MSME overdue","",ROUND(I617*((1+Settings!$C$9*Settings!$C$8/12)^(M617/(365/12))-1),0))</f>
        <v/>
      </c>
      <c r="P617" s="10" t="str">
        <f aca="false">IF(OR(L617="",I617&lt;=0),"",IF(L617&lt;=Settings!$C$7,IF(Settings!$C$6&gt;=Settings!$C$7,"Unpaid past due at year end: review","Pay before year end to avoid disallowance"),""))</f>
        <v/>
      </c>
    </row>
    <row r="618" customFormat="false" ht="15" hidden="false" customHeight="false" outlineLevel="0" collapsed="false">
      <c r="A618" s="8"/>
      <c r="B618" s="8"/>
      <c r="C618" s="19"/>
      <c r="D618" s="8"/>
      <c r="E618" s="17"/>
      <c r="F618" s="17"/>
      <c r="G618" s="21"/>
      <c r="H618" s="21"/>
      <c r="I618" s="22" t="str">
        <f aca="false">IF(D618="","",G618-H618)</f>
        <v/>
      </c>
      <c r="J618" s="23" t="str">
        <f aca="false">IF(D618="","",Settings!$C$6-E618)</f>
        <v/>
      </c>
      <c r="K618" s="10" t="str">
        <f aca="false">IF(D618="","",IF(J618&lt;=30,"0-30 days",IF(J618&lt;=45,"31-45 days",IF(J618&lt;=60,"46-60 days",IF(J618&lt;=90,"61-90 days",IF(J618&lt;=180,"91-180 days","Over 180 days"))))))</f>
        <v/>
      </c>
      <c r="L618" s="24" t="str">
        <f aca="false">IF(OR(D618="",NOT(OR(B618="Micro",B618="Small"))),"",IF(F618="",E618,F618)+IF(C618="",Settings!$C$10,MIN(C618,Settings!$C$11)))</f>
        <v/>
      </c>
      <c r="M618" s="23" t="str">
        <f aca="false">IF(L618="","",MAX(0,Settings!$C$6-L618))</f>
        <v/>
      </c>
      <c r="N618" s="10" t="str">
        <f aca="false">IF(D618="","",IF(I618&lt;=0,"Paid",IF(NOT(OR(B618="Micro",B618="Small")),"Not covered by s.15",IF(M618&gt;0,"MSME overdue","MSME within due date"))))</f>
        <v/>
      </c>
      <c r="O618" s="22" t="str">
        <f aca="false">IF(N618&lt;&gt;"MSME overdue","",ROUND(I618*((1+Settings!$C$9*Settings!$C$8/12)^(M618/(365/12))-1),0))</f>
        <v/>
      </c>
      <c r="P618" s="10" t="str">
        <f aca="false">IF(OR(L618="",I618&lt;=0),"",IF(L618&lt;=Settings!$C$7,IF(Settings!$C$6&gt;=Settings!$C$7,"Unpaid past due at year end: review","Pay before year end to avoid disallowance"),""))</f>
        <v/>
      </c>
    </row>
    <row r="619" customFormat="false" ht="15" hidden="false" customHeight="false" outlineLevel="0" collapsed="false">
      <c r="A619" s="8"/>
      <c r="B619" s="8"/>
      <c r="C619" s="19"/>
      <c r="D619" s="8"/>
      <c r="E619" s="17"/>
      <c r="F619" s="17"/>
      <c r="G619" s="21"/>
      <c r="H619" s="21"/>
      <c r="I619" s="22" t="str">
        <f aca="false">IF(D619="","",G619-H619)</f>
        <v/>
      </c>
      <c r="J619" s="23" t="str">
        <f aca="false">IF(D619="","",Settings!$C$6-E619)</f>
        <v/>
      </c>
      <c r="K619" s="10" t="str">
        <f aca="false">IF(D619="","",IF(J619&lt;=30,"0-30 days",IF(J619&lt;=45,"31-45 days",IF(J619&lt;=60,"46-60 days",IF(J619&lt;=90,"61-90 days",IF(J619&lt;=180,"91-180 days","Over 180 days"))))))</f>
        <v/>
      </c>
      <c r="L619" s="24" t="str">
        <f aca="false">IF(OR(D619="",NOT(OR(B619="Micro",B619="Small"))),"",IF(F619="",E619,F619)+IF(C619="",Settings!$C$10,MIN(C619,Settings!$C$11)))</f>
        <v/>
      </c>
      <c r="M619" s="23" t="str">
        <f aca="false">IF(L619="","",MAX(0,Settings!$C$6-L619))</f>
        <v/>
      </c>
      <c r="N619" s="10" t="str">
        <f aca="false">IF(D619="","",IF(I619&lt;=0,"Paid",IF(NOT(OR(B619="Micro",B619="Small")),"Not covered by s.15",IF(M619&gt;0,"MSME overdue","MSME within due date"))))</f>
        <v/>
      </c>
      <c r="O619" s="22" t="str">
        <f aca="false">IF(N619&lt;&gt;"MSME overdue","",ROUND(I619*((1+Settings!$C$9*Settings!$C$8/12)^(M619/(365/12))-1),0))</f>
        <v/>
      </c>
      <c r="P619" s="10" t="str">
        <f aca="false">IF(OR(L619="",I619&lt;=0),"",IF(L619&lt;=Settings!$C$7,IF(Settings!$C$6&gt;=Settings!$C$7,"Unpaid past due at year end: review","Pay before year end to avoid disallowance"),""))</f>
        <v/>
      </c>
    </row>
    <row r="620" customFormat="false" ht="15" hidden="false" customHeight="false" outlineLevel="0" collapsed="false">
      <c r="A620" s="8"/>
      <c r="B620" s="8"/>
      <c r="C620" s="19"/>
      <c r="D620" s="8"/>
      <c r="E620" s="17"/>
      <c r="F620" s="17"/>
      <c r="G620" s="21"/>
      <c r="H620" s="21"/>
      <c r="I620" s="22" t="str">
        <f aca="false">IF(D620="","",G620-H620)</f>
        <v/>
      </c>
      <c r="J620" s="23" t="str">
        <f aca="false">IF(D620="","",Settings!$C$6-E620)</f>
        <v/>
      </c>
      <c r="K620" s="10" t="str">
        <f aca="false">IF(D620="","",IF(J620&lt;=30,"0-30 days",IF(J620&lt;=45,"31-45 days",IF(J620&lt;=60,"46-60 days",IF(J620&lt;=90,"61-90 days",IF(J620&lt;=180,"91-180 days","Over 180 days"))))))</f>
        <v/>
      </c>
      <c r="L620" s="24" t="str">
        <f aca="false">IF(OR(D620="",NOT(OR(B620="Micro",B620="Small"))),"",IF(F620="",E620,F620)+IF(C620="",Settings!$C$10,MIN(C620,Settings!$C$11)))</f>
        <v/>
      </c>
      <c r="M620" s="23" t="str">
        <f aca="false">IF(L620="","",MAX(0,Settings!$C$6-L620))</f>
        <v/>
      </c>
      <c r="N620" s="10" t="str">
        <f aca="false">IF(D620="","",IF(I620&lt;=0,"Paid",IF(NOT(OR(B620="Micro",B620="Small")),"Not covered by s.15",IF(M620&gt;0,"MSME overdue","MSME within due date"))))</f>
        <v/>
      </c>
      <c r="O620" s="22" t="str">
        <f aca="false">IF(N620&lt;&gt;"MSME overdue","",ROUND(I620*((1+Settings!$C$9*Settings!$C$8/12)^(M620/(365/12))-1),0))</f>
        <v/>
      </c>
      <c r="P620" s="10" t="str">
        <f aca="false">IF(OR(L620="",I620&lt;=0),"",IF(L620&lt;=Settings!$C$7,IF(Settings!$C$6&gt;=Settings!$C$7,"Unpaid past due at year end: review","Pay before year end to avoid disallowance"),""))</f>
        <v/>
      </c>
    </row>
    <row r="621" customFormat="false" ht="15" hidden="false" customHeight="false" outlineLevel="0" collapsed="false">
      <c r="A621" s="8"/>
      <c r="B621" s="8"/>
      <c r="C621" s="19"/>
      <c r="D621" s="8"/>
      <c r="E621" s="17"/>
      <c r="F621" s="17"/>
      <c r="G621" s="21"/>
      <c r="H621" s="21"/>
      <c r="I621" s="22" t="str">
        <f aca="false">IF(D621="","",G621-H621)</f>
        <v/>
      </c>
      <c r="J621" s="23" t="str">
        <f aca="false">IF(D621="","",Settings!$C$6-E621)</f>
        <v/>
      </c>
      <c r="K621" s="10" t="str">
        <f aca="false">IF(D621="","",IF(J621&lt;=30,"0-30 days",IF(J621&lt;=45,"31-45 days",IF(J621&lt;=60,"46-60 days",IF(J621&lt;=90,"61-90 days",IF(J621&lt;=180,"91-180 days","Over 180 days"))))))</f>
        <v/>
      </c>
      <c r="L621" s="24" t="str">
        <f aca="false">IF(OR(D621="",NOT(OR(B621="Micro",B621="Small"))),"",IF(F621="",E621,F621)+IF(C621="",Settings!$C$10,MIN(C621,Settings!$C$11)))</f>
        <v/>
      </c>
      <c r="M621" s="23" t="str">
        <f aca="false">IF(L621="","",MAX(0,Settings!$C$6-L621))</f>
        <v/>
      </c>
      <c r="N621" s="10" t="str">
        <f aca="false">IF(D621="","",IF(I621&lt;=0,"Paid",IF(NOT(OR(B621="Micro",B621="Small")),"Not covered by s.15",IF(M621&gt;0,"MSME overdue","MSME within due date"))))</f>
        <v/>
      </c>
      <c r="O621" s="22" t="str">
        <f aca="false">IF(N621&lt;&gt;"MSME overdue","",ROUND(I621*((1+Settings!$C$9*Settings!$C$8/12)^(M621/(365/12))-1),0))</f>
        <v/>
      </c>
      <c r="P621" s="10" t="str">
        <f aca="false">IF(OR(L621="",I621&lt;=0),"",IF(L621&lt;=Settings!$C$7,IF(Settings!$C$6&gt;=Settings!$C$7,"Unpaid past due at year end: review","Pay before year end to avoid disallowance"),""))</f>
        <v/>
      </c>
    </row>
    <row r="622" customFormat="false" ht="15" hidden="false" customHeight="false" outlineLevel="0" collapsed="false">
      <c r="A622" s="8"/>
      <c r="B622" s="8"/>
      <c r="C622" s="19"/>
      <c r="D622" s="8"/>
      <c r="E622" s="17"/>
      <c r="F622" s="17"/>
      <c r="G622" s="21"/>
      <c r="H622" s="21"/>
      <c r="I622" s="22" t="str">
        <f aca="false">IF(D622="","",G622-H622)</f>
        <v/>
      </c>
      <c r="J622" s="23" t="str">
        <f aca="false">IF(D622="","",Settings!$C$6-E622)</f>
        <v/>
      </c>
      <c r="K622" s="10" t="str">
        <f aca="false">IF(D622="","",IF(J622&lt;=30,"0-30 days",IF(J622&lt;=45,"31-45 days",IF(J622&lt;=60,"46-60 days",IF(J622&lt;=90,"61-90 days",IF(J622&lt;=180,"91-180 days","Over 180 days"))))))</f>
        <v/>
      </c>
      <c r="L622" s="24" t="str">
        <f aca="false">IF(OR(D622="",NOT(OR(B622="Micro",B622="Small"))),"",IF(F622="",E622,F622)+IF(C622="",Settings!$C$10,MIN(C622,Settings!$C$11)))</f>
        <v/>
      </c>
      <c r="M622" s="23" t="str">
        <f aca="false">IF(L622="","",MAX(0,Settings!$C$6-L622))</f>
        <v/>
      </c>
      <c r="N622" s="10" t="str">
        <f aca="false">IF(D622="","",IF(I622&lt;=0,"Paid",IF(NOT(OR(B622="Micro",B622="Small")),"Not covered by s.15",IF(M622&gt;0,"MSME overdue","MSME within due date"))))</f>
        <v/>
      </c>
      <c r="O622" s="22" t="str">
        <f aca="false">IF(N622&lt;&gt;"MSME overdue","",ROUND(I622*((1+Settings!$C$9*Settings!$C$8/12)^(M622/(365/12))-1),0))</f>
        <v/>
      </c>
      <c r="P622" s="10" t="str">
        <f aca="false">IF(OR(L622="",I622&lt;=0),"",IF(L622&lt;=Settings!$C$7,IF(Settings!$C$6&gt;=Settings!$C$7,"Unpaid past due at year end: review","Pay before year end to avoid disallowance"),""))</f>
        <v/>
      </c>
    </row>
    <row r="623" customFormat="false" ht="15" hidden="false" customHeight="false" outlineLevel="0" collapsed="false">
      <c r="A623" s="8"/>
      <c r="B623" s="8"/>
      <c r="C623" s="19"/>
      <c r="D623" s="8"/>
      <c r="E623" s="17"/>
      <c r="F623" s="17"/>
      <c r="G623" s="21"/>
      <c r="H623" s="21"/>
      <c r="I623" s="22" t="str">
        <f aca="false">IF(D623="","",G623-H623)</f>
        <v/>
      </c>
      <c r="J623" s="23" t="str">
        <f aca="false">IF(D623="","",Settings!$C$6-E623)</f>
        <v/>
      </c>
      <c r="K623" s="10" t="str">
        <f aca="false">IF(D623="","",IF(J623&lt;=30,"0-30 days",IF(J623&lt;=45,"31-45 days",IF(J623&lt;=60,"46-60 days",IF(J623&lt;=90,"61-90 days",IF(J623&lt;=180,"91-180 days","Over 180 days"))))))</f>
        <v/>
      </c>
      <c r="L623" s="24" t="str">
        <f aca="false">IF(OR(D623="",NOT(OR(B623="Micro",B623="Small"))),"",IF(F623="",E623,F623)+IF(C623="",Settings!$C$10,MIN(C623,Settings!$C$11)))</f>
        <v/>
      </c>
      <c r="M623" s="23" t="str">
        <f aca="false">IF(L623="","",MAX(0,Settings!$C$6-L623))</f>
        <v/>
      </c>
      <c r="N623" s="10" t="str">
        <f aca="false">IF(D623="","",IF(I623&lt;=0,"Paid",IF(NOT(OR(B623="Micro",B623="Small")),"Not covered by s.15",IF(M623&gt;0,"MSME overdue","MSME within due date"))))</f>
        <v/>
      </c>
      <c r="O623" s="22" t="str">
        <f aca="false">IF(N623&lt;&gt;"MSME overdue","",ROUND(I623*((1+Settings!$C$9*Settings!$C$8/12)^(M623/(365/12))-1),0))</f>
        <v/>
      </c>
      <c r="P623" s="10" t="str">
        <f aca="false">IF(OR(L623="",I623&lt;=0),"",IF(L623&lt;=Settings!$C$7,IF(Settings!$C$6&gt;=Settings!$C$7,"Unpaid past due at year end: review","Pay before year end to avoid disallowance"),""))</f>
        <v/>
      </c>
    </row>
    <row r="624" customFormat="false" ht="15" hidden="false" customHeight="false" outlineLevel="0" collapsed="false">
      <c r="A624" s="8"/>
      <c r="B624" s="8"/>
      <c r="C624" s="19"/>
      <c r="D624" s="8"/>
      <c r="E624" s="17"/>
      <c r="F624" s="17"/>
      <c r="G624" s="21"/>
      <c r="H624" s="21"/>
      <c r="I624" s="22" t="str">
        <f aca="false">IF(D624="","",G624-H624)</f>
        <v/>
      </c>
      <c r="J624" s="23" t="str">
        <f aca="false">IF(D624="","",Settings!$C$6-E624)</f>
        <v/>
      </c>
      <c r="K624" s="10" t="str">
        <f aca="false">IF(D624="","",IF(J624&lt;=30,"0-30 days",IF(J624&lt;=45,"31-45 days",IF(J624&lt;=60,"46-60 days",IF(J624&lt;=90,"61-90 days",IF(J624&lt;=180,"91-180 days","Over 180 days"))))))</f>
        <v/>
      </c>
      <c r="L624" s="24" t="str">
        <f aca="false">IF(OR(D624="",NOT(OR(B624="Micro",B624="Small"))),"",IF(F624="",E624,F624)+IF(C624="",Settings!$C$10,MIN(C624,Settings!$C$11)))</f>
        <v/>
      </c>
      <c r="M624" s="23" t="str">
        <f aca="false">IF(L624="","",MAX(0,Settings!$C$6-L624))</f>
        <v/>
      </c>
      <c r="N624" s="10" t="str">
        <f aca="false">IF(D624="","",IF(I624&lt;=0,"Paid",IF(NOT(OR(B624="Micro",B624="Small")),"Not covered by s.15",IF(M624&gt;0,"MSME overdue","MSME within due date"))))</f>
        <v/>
      </c>
      <c r="O624" s="22" t="str">
        <f aca="false">IF(N624&lt;&gt;"MSME overdue","",ROUND(I624*((1+Settings!$C$9*Settings!$C$8/12)^(M624/(365/12))-1),0))</f>
        <v/>
      </c>
      <c r="P624" s="10" t="str">
        <f aca="false">IF(OR(L624="",I624&lt;=0),"",IF(L624&lt;=Settings!$C$7,IF(Settings!$C$6&gt;=Settings!$C$7,"Unpaid past due at year end: review","Pay before year end to avoid disallowance"),""))</f>
        <v/>
      </c>
    </row>
    <row r="625" customFormat="false" ht="15" hidden="false" customHeight="false" outlineLevel="0" collapsed="false">
      <c r="A625" s="8"/>
      <c r="B625" s="8"/>
      <c r="C625" s="19"/>
      <c r="D625" s="8"/>
      <c r="E625" s="17"/>
      <c r="F625" s="17"/>
      <c r="G625" s="21"/>
      <c r="H625" s="21"/>
      <c r="I625" s="22" t="str">
        <f aca="false">IF(D625="","",G625-H625)</f>
        <v/>
      </c>
      <c r="J625" s="23" t="str">
        <f aca="false">IF(D625="","",Settings!$C$6-E625)</f>
        <v/>
      </c>
      <c r="K625" s="10" t="str">
        <f aca="false">IF(D625="","",IF(J625&lt;=30,"0-30 days",IF(J625&lt;=45,"31-45 days",IF(J625&lt;=60,"46-60 days",IF(J625&lt;=90,"61-90 days",IF(J625&lt;=180,"91-180 days","Over 180 days"))))))</f>
        <v/>
      </c>
      <c r="L625" s="24" t="str">
        <f aca="false">IF(OR(D625="",NOT(OR(B625="Micro",B625="Small"))),"",IF(F625="",E625,F625)+IF(C625="",Settings!$C$10,MIN(C625,Settings!$C$11)))</f>
        <v/>
      </c>
      <c r="M625" s="23" t="str">
        <f aca="false">IF(L625="","",MAX(0,Settings!$C$6-L625))</f>
        <v/>
      </c>
      <c r="N625" s="10" t="str">
        <f aca="false">IF(D625="","",IF(I625&lt;=0,"Paid",IF(NOT(OR(B625="Micro",B625="Small")),"Not covered by s.15",IF(M625&gt;0,"MSME overdue","MSME within due date"))))</f>
        <v/>
      </c>
      <c r="O625" s="22" t="str">
        <f aca="false">IF(N625&lt;&gt;"MSME overdue","",ROUND(I625*((1+Settings!$C$9*Settings!$C$8/12)^(M625/(365/12))-1),0))</f>
        <v/>
      </c>
      <c r="P625" s="10" t="str">
        <f aca="false">IF(OR(L625="",I625&lt;=0),"",IF(L625&lt;=Settings!$C$7,IF(Settings!$C$6&gt;=Settings!$C$7,"Unpaid past due at year end: review","Pay before year end to avoid disallowance"),""))</f>
        <v/>
      </c>
    </row>
    <row r="626" customFormat="false" ht="15" hidden="false" customHeight="false" outlineLevel="0" collapsed="false">
      <c r="A626" s="8"/>
      <c r="B626" s="8"/>
      <c r="C626" s="19"/>
      <c r="D626" s="8"/>
      <c r="E626" s="17"/>
      <c r="F626" s="17"/>
      <c r="G626" s="21"/>
      <c r="H626" s="21"/>
      <c r="I626" s="22" t="str">
        <f aca="false">IF(D626="","",G626-H626)</f>
        <v/>
      </c>
      <c r="J626" s="23" t="str">
        <f aca="false">IF(D626="","",Settings!$C$6-E626)</f>
        <v/>
      </c>
      <c r="K626" s="10" t="str">
        <f aca="false">IF(D626="","",IF(J626&lt;=30,"0-30 days",IF(J626&lt;=45,"31-45 days",IF(J626&lt;=60,"46-60 days",IF(J626&lt;=90,"61-90 days",IF(J626&lt;=180,"91-180 days","Over 180 days"))))))</f>
        <v/>
      </c>
      <c r="L626" s="24" t="str">
        <f aca="false">IF(OR(D626="",NOT(OR(B626="Micro",B626="Small"))),"",IF(F626="",E626,F626)+IF(C626="",Settings!$C$10,MIN(C626,Settings!$C$11)))</f>
        <v/>
      </c>
      <c r="M626" s="23" t="str">
        <f aca="false">IF(L626="","",MAX(0,Settings!$C$6-L626))</f>
        <v/>
      </c>
      <c r="N626" s="10" t="str">
        <f aca="false">IF(D626="","",IF(I626&lt;=0,"Paid",IF(NOT(OR(B626="Micro",B626="Small")),"Not covered by s.15",IF(M626&gt;0,"MSME overdue","MSME within due date"))))</f>
        <v/>
      </c>
      <c r="O626" s="22" t="str">
        <f aca="false">IF(N626&lt;&gt;"MSME overdue","",ROUND(I626*((1+Settings!$C$9*Settings!$C$8/12)^(M626/(365/12))-1),0))</f>
        <v/>
      </c>
      <c r="P626" s="10" t="str">
        <f aca="false">IF(OR(L626="",I626&lt;=0),"",IF(L626&lt;=Settings!$C$7,IF(Settings!$C$6&gt;=Settings!$C$7,"Unpaid past due at year end: review","Pay before year end to avoid disallowance"),""))</f>
        <v/>
      </c>
    </row>
    <row r="627" customFormat="false" ht="15" hidden="false" customHeight="false" outlineLevel="0" collapsed="false">
      <c r="A627" s="8"/>
      <c r="B627" s="8"/>
      <c r="C627" s="19"/>
      <c r="D627" s="8"/>
      <c r="E627" s="17"/>
      <c r="F627" s="17"/>
      <c r="G627" s="21"/>
      <c r="H627" s="21"/>
      <c r="I627" s="22" t="str">
        <f aca="false">IF(D627="","",G627-H627)</f>
        <v/>
      </c>
      <c r="J627" s="23" t="str">
        <f aca="false">IF(D627="","",Settings!$C$6-E627)</f>
        <v/>
      </c>
      <c r="K627" s="10" t="str">
        <f aca="false">IF(D627="","",IF(J627&lt;=30,"0-30 days",IF(J627&lt;=45,"31-45 days",IF(J627&lt;=60,"46-60 days",IF(J627&lt;=90,"61-90 days",IF(J627&lt;=180,"91-180 days","Over 180 days"))))))</f>
        <v/>
      </c>
      <c r="L627" s="24" t="str">
        <f aca="false">IF(OR(D627="",NOT(OR(B627="Micro",B627="Small"))),"",IF(F627="",E627,F627)+IF(C627="",Settings!$C$10,MIN(C627,Settings!$C$11)))</f>
        <v/>
      </c>
      <c r="M627" s="23" t="str">
        <f aca="false">IF(L627="","",MAX(0,Settings!$C$6-L627))</f>
        <v/>
      </c>
      <c r="N627" s="10" t="str">
        <f aca="false">IF(D627="","",IF(I627&lt;=0,"Paid",IF(NOT(OR(B627="Micro",B627="Small")),"Not covered by s.15",IF(M627&gt;0,"MSME overdue","MSME within due date"))))</f>
        <v/>
      </c>
      <c r="O627" s="22" t="str">
        <f aca="false">IF(N627&lt;&gt;"MSME overdue","",ROUND(I627*((1+Settings!$C$9*Settings!$C$8/12)^(M627/(365/12))-1),0))</f>
        <v/>
      </c>
      <c r="P627" s="10" t="str">
        <f aca="false">IF(OR(L627="",I627&lt;=0),"",IF(L627&lt;=Settings!$C$7,IF(Settings!$C$6&gt;=Settings!$C$7,"Unpaid past due at year end: review","Pay before year end to avoid disallowance"),""))</f>
        <v/>
      </c>
    </row>
    <row r="628" customFormat="false" ht="15" hidden="false" customHeight="false" outlineLevel="0" collapsed="false">
      <c r="A628" s="8"/>
      <c r="B628" s="8"/>
      <c r="C628" s="19"/>
      <c r="D628" s="8"/>
      <c r="E628" s="17"/>
      <c r="F628" s="17"/>
      <c r="G628" s="21"/>
      <c r="H628" s="21"/>
      <c r="I628" s="22" t="str">
        <f aca="false">IF(D628="","",G628-H628)</f>
        <v/>
      </c>
      <c r="J628" s="23" t="str">
        <f aca="false">IF(D628="","",Settings!$C$6-E628)</f>
        <v/>
      </c>
      <c r="K628" s="10" t="str">
        <f aca="false">IF(D628="","",IF(J628&lt;=30,"0-30 days",IF(J628&lt;=45,"31-45 days",IF(J628&lt;=60,"46-60 days",IF(J628&lt;=90,"61-90 days",IF(J628&lt;=180,"91-180 days","Over 180 days"))))))</f>
        <v/>
      </c>
      <c r="L628" s="24" t="str">
        <f aca="false">IF(OR(D628="",NOT(OR(B628="Micro",B628="Small"))),"",IF(F628="",E628,F628)+IF(C628="",Settings!$C$10,MIN(C628,Settings!$C$11)))</f>
        <v/>
      </c>
      <c r="M628" s="23" t="str">
        <f aca="false">IF(L628="","",MAX(0,Settings!$C$6-L628))</f>
        <v/>
      </c>
      <c r="N628" s="10" t="str">
        <f aca="false">IF(D628="","",IF(I628&lt;=0,"Paid",IF(NOT(OR(B628="Micro",B628="Small")),"Not covered by s.15",IF(M628&gt;0,"MSME overdue","MSME within due date"))))</f>
        <v/>
      </c>
      <c r="O628" s="22" t="str">
        <f aca="false">IF(N628&lt;&gt;"MSME overdue","",ROUND(I628*((1+Settings!$C$9*Settings!$C$8/12)^(M628/(365/12))-1),0))</f>
        <v/>
      </c>
      <c r="P628" s="10" t="str">
        <f aca="false">IF(OR(L628="",I628&lt;=0),"",IF(L628&lt;=Settings!$C$7,IF(Settings!$C$6&gt;=Settings!$C$7,"Unpaid past due at year end: review","Pay before year end to avoid disallowance"),""))</f>
        <v/>
      </c>
    </row>
    <row r="629" customFormat="false" ht="15" hidden="false" customHeight="false" outlineLevel="0" collapsed="false">
      <c r="A629" s="8"/>
      <c r="B629" s="8"/>
      <c r="C629" s="19"/>
      <c r="D629" s="8"/>
      <c r="E629" s="17"/>
      <c r="F629" s="17"/>
      <c r="G629" s="21"/>
      <c r="H629" s="21"/>
      <c r="I629" s="22" t="str">
        <f aca="false">IF(D629="","",G629-H629)</f>
        <v/>
      </c>
      <c r="J629" s="23" t="str">
        <f aca="false">IF(D629="","",Settings!$C$6-E629)</f>
        <v/>
      </c>
      <c r="K629" s="10" t="str">
        <f aca="false">IF(D629="","",IF(J629&lt;=30,"0-30 days",IF(J629&lt;=45,"31-45 days",IF(J629&lt;=60,"46-60 days",IF(J629&lt;=90,"61-90 days",IF(J629&lt;=180,"91-180 days","Over 180 days"))))))</f>
        <v/>
      </c>
      <c r="L629" s="24" t="str">
        <f aca="false">IF(OR(D629="",NOT(OR(B629="Micro",B629="Small"))),"",IF(F629="",E629,F629)+IF(C629="",Settings!$C$10,MIN(C629,Settings!$C$11)))</f>
        <v/>
      </c>
      <c r="M629" s="23" t="str">
        <f aca="false">IF(L629="","",MAX(0,Settings!$C$6-L629))</f>
        <v/>
      </c>
      <c r="N629" s="10" t="str">
        <f aca="false">IF(D629="","",IF(I629&lt;=0,"Paid",IF(NOT(OR(B629="Micro",B629="Small")),"Not covered by s.15",IF(M629&gt;0,"MSME overdue","MSME within due date"))))</f>
        <v/>
      </c>
      <c r="O629" s="22" t="str">
        <f aca="false">IF(N629&lt;&gt;"MSME overdue","",ROUND(I629*((1+Settings!$C$9*Settings!$C$8/12)^(M629/(365/12))-1),0))</f>
        <v/>
      </c>
      <c r="P629" s="10" t="str">
        <f aca="false">IF(OR(L629="",I629&lt;=0),"",IF(L629&lt;=Settings!$C$7,IF(Settings!$C$6&gt;=Settings!$C$7,"Unpaid past due at year end: review","Pay before year end to avoid disallowance"),""))</f>
        <v/>
      </c>
    </row>
    <row r="630" customFormat="false" ht="15" hidden="false" customHeight="false" outlineLevel="0" collapsed="false">
      <c r="A630" s="8"/>
      <c r="B630" s="8"/>
      <c r="C630" s="19"/>
      <c r="D630" s="8"/>
      <c r="E630" s="17"/>
      <c r="F630" s="17"/>
      <c r="G630" s="21"/>
      <c r="H630" s="21"/>
      <c r="I630" s="22" t="str">
        <f aca="false">IF(D630="","",G630-H630)</f>
        <v/>
      </c>
      <c r="J630" s="23" t="str">
        <f aca="false">IF(D630="","",Settings!$C$6-E630)</f>
        <v/>
      </c>
      <c r="K630" s="10" t="str">
        <f aca="false">IF(D630="","",IF(J630&lt;=30,"0-30 days",IF(J630&lt;=45,"31-45 days",IF(J630&lt;=60,"46-60 days",IF(J630&lt;=90,"61-90 days",IF(J630&lt;=180,"91-180 days","Over 180 days"))))))</f>
        <v/>
      </c>
      <c r="L630" s="24" t="str">
        <f aca="false">IF(OR(D630="",NOT(OR(B630="Micro",B630="Small"))),"",IF(F630="",E630,F630)+IF(C630="",Settings!$C$10,MIN(C630,Settings!$C$11)))</f>
        <v/>
      </c>
      <c r="M630" s="23" t="str">
        <f aca="false">IF(L630="","",MAX(0,Settings!$C$6-L630))</f>
        <v/>
      </c>
      <c r="N630" s="10" t="str">
        <f aca="false">IF(D630="","",IF(I630&lt;=0,"Paid",IF(NOT(OR(B630="Micro",B630="Small")),"Not covered by s.15",IF(M630&gt;0,"MSME overdue","MSME within due date"))))</f>
        <v/>
      </c>
      <c r="O630" s="22" t="str">
        <f aca="false">IF(N630&lt;&gt;"MSME overdue","",ROUND(I630*((1+Settings!$C$9*Settings!$C$8/12)^(M630/(365/12))-1),0))</f>
        <v/>
      </c>
      <c r="P630" s="10" t="str">
        <f aca="false">IF(OR(L630="",I630&lt;=0),"",IF(L630&lt;=Settings!$C$7,IF(Settings!$C$6&gt;=Settings!$C$7,"Unpaid past due at year end: review","Pay before year end to avoid disallowance"),""))</f>
        <v/>
      </c>
    </row>
    <row r="631" customFormat="false" ht="15" hidden="false" customHeight="false" outlineLevel="0" collapsed="false">
      <c r="A631" s="8"/>
      <c r="B631" s="8"/>
      <c r="C631" s="19"/>
      <c r="D631" s="8"/>
      <c r="E631" s="17"/>
      <c r="F631" s="17"/>
      <c r="G631" s="21"/>
      <c r="H631" s="21"/>
      <c r="I631" s="22" t="str">
        <f aca="false">IF(D631="","",G631-H631)</f>
        <v/>
      </c>
      <c r="J631" s="23" t="str">
        <f aca="false">IF(D631="","",Settings!$C$6-E631)</f>
        <v/>
      </c>
      <c r="K631" s="10" t="str">
        <f aca="false">IF(D631="","",IF(J631&lt;=30,"0-30 days",IF(J631&lt;=45,"31-45 days",IF(J631&lt;=60,"46-60 days",IF(J631&lt;=90,"61-90 days",IF(J631&lt;=180,"91-180 days","Over 180 days"))))))</f>
        <v/>
      </c>
      <c r="L631" s="24" t="str">
        <f aca="false">IF(OR(D631="",NOT(OR(B631="Micro",B631="Small"))),"",IF(F631="",E631,F631)+IF(C631="",Settings!$C$10,MIN(C631,Settings!$C$11)))</f>
        <v/>
      </c>
      <c r="M631" s="23" t="str">
        <f aca="false">IF(L631="","",MAX(0,Settings!$C$6-L631))</f>
        <v/>
      </c>
      <c r="N631" s="10" t="str">
        <f aca="false">IF(D631="","",IF(I631&lt;=0,"Paid",IF(NOT(OR(B631="Micro",B631="Small")),"Not covered by s.15",IF(M631&gt;0,"MSME overdue","MSME within due date"))))</f>
        <v/>
      </c>
      <c r="O631" s="22" t="str">
        <f aca="false">IF(N631&lt;&gt;"MSME overdue","",ROUND(I631*((1+Settings!$C$9*Settings!$C$8/12)^(M631/(365/12))-1),0))</f>
        <v/>
      </c>
      <c r="P631" s="10" t="str">
        <f aca="false">IF(OR(L631="",I631&lt;=0),"",IF(L631&lt;=Settings!$C$7,IF(Settings!$C$6&gt;=Settings!$C$7,"Unpaid past due at year end: review","Pay before year end to avoid disallowance"),""))</f>
        <v/>
      </c>
    </row>
    <row r="632" customFormat="false" ht="15" hidden="false" customHeight="false" outlineLevel="0" collapsed="false">
      <c r="A632" s="8"/>
      <c r="B632" s="8"/>
      <c r="C632" s="19"/>
      <c r="D632" s="8"/>
      <c r="E632" s="17"/>
      <c r="F632" s="17"/>
      <c r="G632" s="21"/>
      <c r="H632" s="21"/>
      <c r="I632" s="22" t="str">
        <f aca="false">IF(D632="","",G632-H632)</f>
        <v/>
      </c>
      <c r="J632" s="23" t="str">
        <f aca="false">IF(D632="","",Settings!$C$6-E632)</f>
        <v/>
      </c>
      <c r="K632" s="10" t="str">
        <f aca="false">IF(D632="","",IF(J632&lt;=30,"0-30 days",IF(J632&lt;=45,"31-45 days",IF(J632&lt;=60,"46-60 days",IF(J632&lt;=90,"61-90 days",IF(J632&lt;=180,"91-180 days","Over 180 days"))))))</f>
        <v/>
      </c>
      <c r="L632" s="24" t="str">
        <f aca="false">IF(OR(D632="",NOT(OR(B632="Micro",B632="Small"))),"",IF(F632="",E632,F632)+IF(C632="",Settings!$C$10,MIN(C632,Settings!$C$11)))</f>
        <v/>
      </c>
      <c r="M632" s="23" t="str">
        <f aca="false">IF(L632="","",MAX(0,Settings!$C$6-L632))</f>
        <v/>
      </c>
      <c r="N632" s="10" t="str">
        <f aca="false">IF(D632="","",IF(I632&lt;=0,"Paid",IF(NOT(OR(B632="Micro",B632="Small")),"Not covered by s.15",IF(M632&gt;0,"MSME overdue","MSME within due date"))))</f>
        <v/>
      </c>
      <c r="O632" s="22" t="str">
        <f aca="false">IF(N632&lt;&gt;"MSME overdue","",ROUND(I632*((1+Settings!$C$9*Settings!$C$8/12)^(M632/(365/12))-1),0))</f>
        <v/>
      </c>
      <c r="P632" s="10" t="str">
        <f aca="false">IF(OR(L632="",I632&lt;=0),"",IF(L632&lt;=Settings!$C$7,IF(Settings!$C$6&gt;=Settings!$C$7,"Unpaid past due at year end: review","Pay before year end to avoid disallowance"),""))</f>
        <v/>
      </c>
    </row>
    <row r="633" customFormat="false" ht="15" hidden="false" customHeight="false" outlineLevel="0" collapsed="false">
      <c r="A633" s="8"/>
      <c r="B633" s="8"/>
      <c r="C633" s="19"/>
      <c r="D633" s="8"/>
      <c r="E633" s="17"/>
      <c r="F633" s="17"/>
      <c r="G633" s="21"/>
      <c r="H633" s="21"/>
      <c r="I633" s="22" t="str">
        <f aca="false">IF(D633="","",G633-H633)</f>
        <v/>
      </c>
      <c r="J633" s="23" t="str">
        <f aca="false">IF(D633="","",Settings!$C$6-E633)</f>
        <v/>
      </c>
      <c r="K633" s="10" t="str">
        <f aca="false">IF(D633="","",IF(J633&lt;=30,"0-30 days",IF(J633&lt;=45,"31-45 days",IF(J633&lt;=60,"46-60 days",IF(J633&lt;=90,"61-90 days",IF(J633&lt;=180,"91-180 days","Over 180 days"))))))</f>
        <v/>
      </c>
      <c r="L633" s="24" t="str">
        <f aca="false">IF(OR(D633="",NOT(OR(B633="Micro",B633="Small"))),"",IF(F633="",E633,F633)+IF(C633="",Settings!$C$10,MIN(C633,Settings!$C$11)))</f>
        <v/>
      </c>
      <c r="M633" s="23" t="str">
        <f aca="false">IF(L633="","",MAX(0,Settings!$C$6-L633))</f>
        <v/>
      </c>
      <c r="N633" s="10" t="str">
        <f aca="false">IF(D633="","",IF(I633&lt;=0,"Paid",IF(NOT(OR(B633="Micro",B633="Small")),"Not covered by s.15",IF(M633&gt;0,"MSME overdue","MSME within due date"))))</f>
        <v/>
      </c>
      <c r="O633" s="22" t="str">
        <f aca="false">IF(N633&lt;&gt;"MSME overdue","",ROUND(I633*((1+Settings!$C$9*Settings!$C$8/12)^(M633/(365/12))-1),0))</f>
        <v/>
      </c>
      <c r="P633" s="10" t="str">
        <f aca="false">IF(OR(L633="",I633&lt;=0),"",IF(L633&lt;=Settings!$C$7,IF(Settings!$C$6&gt;=Settings!$C$7,"Unpaid past due at year end: review","Pay before year end to avoid disallowance"),""))</f>
        <v/>
      </c>
    </row>
    <row r="634" customFormat="false" ht="15" hidden="false" customHeight="false" outlineLevel="0" collapsed="false">
      <c r="A634" s="8"/>
      <c r="B634" s="8"/>
      <c r="C634" s="19"/>
      <c r="D634" s="8"/>
      <c r="E634" s="17"/>
      <c r="F634" s="17"/>
      <c r="G634" s="21"/>
      <c r="H634" s="21"/>
      <c r="I634" s="22" t="str">
        <f aca="false">IF(D634="","",G634-H634)</f>
        <v/>
      </c>
      <c r="J634" s="23" t="str">
        <f aca="false">IF(D634="","",Settings!$C$6-E634)</f>
        <v/>
      </c>
      <c r="K634" s="10" t="str">
        <f aca="false">IF(D634="","",IF(J634&lt;=30,"0-30 days",IF(J634&lt;=45,"31-45 days",IF(J634&lt;=60,"46-60 days",IF(J634&lt;=90,"61-90 days",IF(J634&lt;=180,"91-180 days","Over 180 days"))))))</f>
        <v/>
      </c>
      <c r="L634" s="24" t="str">
        <f aca="false">IF(OR(D634="",NOT(OR(B634="Micro",B634="Small"))),"",IF(F634="",E634,F634)+IF(C634="",Settings!$C$10,MIN(C634,Settings!$C$11)))</f>
        <v/>
      </c>
      <c r="M634" s="23" t="str">
        <f aca="false">IF(L634="","",MAX(0,Settings!$C$6-L634))</f>
        <v/>
      </c>
      <c r="N634" s="10" t="str">
        <f aca="false">IF(D634="","",IF(I634&lt;=0,"Paid",IF(NOT(OR(B634="Micro",B634="Small")),"Not covered by s.15",IF(M634&gt;0,"MSME overdue","MSME within due date"))))</f>
        <v/>
      </c>
      <c r="O634" s="22" t="str">
        <f aca="false">IF(N634&lt;&gt;"MSME overdue","",ROUND(I634*((1+Settings!$C$9*Settings!$C$8/12)^(M634/(365/12))-1),0))</f>
        <v/>
      </c>
      <c r="P634" s="10" t="str">
        <f aca="false">IF(OR(L634="",I634&lt;=0),"",IF(L634&lt;=Settings!$C$7,IF(Settings!$C$6&gt;=Settings!$C$7,"Unpaid past due at year end: review","Pay before year end to avoid disallowance"),""))</f>
        <v/>
      </c>
    </row>
    <row r="635" customFormat="false" ht="15" hidden="false" customHeight="false" outlineLevel="0" collapsed="false">
      <c r="A635" s="8"/>
      <c r="B635" s="8"/>
      <c r="C635" s="19"/>
      <c r="D635" s="8"/>
      <c r="E635" s="17"/>
      <c r="F635" s="17"/>
      <c r="G635" s="21"/>
      <c r="H635" s="21"/>
      <c r="I635" s="22" t="str">
        <f aca="false">IF(D635="","",G635-H635)</f>
        <v/>
      </c>
      <c r="J635" s="23" t="str">
        <f aca="false">IF(D635="","",Settings!$C$6-E635)</f>
        <v/>
      </c>
      <c r="K635" s="10" t="str">
        <f aca="false">IF(D635="","",IF(J635&lt;=30,"0-30 days",IF(J635&lt;=45,"31-45 days",IF(J635&lt;=60,"46-60 days",IF(J635&lt;=90,"61-90 days",IF(J635&lt;=180,"91-180 days","Over 180 days"))))))</f>
        <v/>
      </c>
      <c r="L635" s="24" t="str">
        <f aca="false">IF(OR(D635="",NOT(OR(B635="Micro",B635="Small"))),"",IF(F635="",E635,F635)+IF(C635="",Settings!$C$10,MIN(C635,Settings!$C$11)))</f>
        <v/>
      </c>
      <c r="M635" s="23" t="str">
        <f aca="false">IF(L635="","",MAX(0,Settings!$C$6-L635))</f>
        <v/>
      </c>
      <c r="N635" s="10" t="str">
        <f aca="false">IF(D635="","",IF(I635&lt;=0,"Paid",IF(NOT(OR(B635="Micro",B635="Small")),"Not covered by s.15",IF(M635&gt;0,"MSME overdue","MSME within due date"))))</f>
        <v/>
      </c>
      <c r="O635" s="22" t="str">
        <f aca="false">IF(N635&lt;&gt;"MSME overdue","",ROUND(I635*((1+Settings!$C$9*Settings!$C$8/12)^(M635/(365/12))-1),0))</f>
        <v/>
      </c>
      <c r="P635" s="10" t="str">
        <f aca="false">IF(OR(L635="",I635&lt;=0),"",IF(L635&lt;=Settings!$C$7,IF(Settings!$C$6&gt;=Settings!$C$7,"Unpaid past due at year end: review","Pay before year end to avoid disallowance"),""))</f>
        <v/>
      </c>
    </row>
    <row r="636" customFormat="false" ht="15" hidden="false" customHeight="false" outlineLevel="0" collapsed="false">
      <c r="A636" s="8"/>
      <c r="B636" s="8"/>
      <c r="C636" s="19"/>
      <c r="D636" s="8"/>
      <c r="E636" s="17"/>
      <c r="F636" s="17"/>
      <c r="G636" s="21"/>
      <c r="H636" s="21"/>
      <c r="I636" s="22" t="str">
        <f aca="false">IF(D636="","",G636-H636)</f>
        <v/>
      </c>
      <c r="J636" s="23" t="str">
        <f aca="false">IF(D636="","",Settings!$C$6-E636)</f>
        <v/>
      </c>
      <c r="K636" s="10" t="str">
        <f aca="false">IF(D636="","",IF(J636&lt;=30,"0-30 days",IF(J636&lt;=45,"31-45 days",IF(J636&lt;=60,"46-60 days",IF(J636&lt;=90,"61-90 days",IF(J636&lt;=180,"91-180 days","Over 180 days"))))))</f>
        <v/>
      </c>
      <c r="L636" s="24" t="str">
        <f aca="false">IF(OR(D636="",NOT(OR(B636="Micro",B636="Small"))),"",IF(F636="",E636,F636)+IF(C636="",Settings!$C$10,MIN(C636,Settings!$C$11)))</f>
        <v/>
      </c>
      <c r="M636" s="23" t="str">
        <f aca="false">IF(L636="","",MAX(0,Settings!$C$6-L636))</f>
        <v/>
      </c>
      <c r="N636" s="10" t="str">
        <f aca="false">IF(D636="","",IF(I636&lt;=0,"Paid",IF(NOT(OR(B636="Micro",B636="Small")),"Not covered by s.15",IF(M636&gt;0,"MSME overdue","MSME within due date"))))</f>
        <v/>
      </c>
      <c r="O636" s="22" t="str">
        <f aca="false">IF(N636&lt;&gt;"MSME overdue","",ROUND(I636*((1+Settings!$C$9*Settings!$C$8/12)^(M636/(365/12))-1),0))</f>
        <v/>
      </c>
      <c r="P636" s="10" t="str">
        <f aca="false">IF(OR(L636="",I636&lt;=0),"",IF(L636&lt;=Settings!$C$7,IF(Settings!$C$6&gt;=Settings!$C$7,"Unpaid past due at year end: review","Pay before year end to avoid disallowance"),""))</f>
        <v/>
      </c>
    </row>
    <row r="637" customFormat="false" ht="15" hidden="false" customHeight="false" outlineLevel="0" collapsed="false">
      <c r="A637" s="8"/>
      <c r="B637" s="8"/>
      <c r="C637" s="19"/>
      <c r="D637" s="8"/>
      <c r="E637" s="17"/>
      <c r="F637" s="17"/>
      <c r="G637" s="21"/>
      <c r="H637" s="21"/>
      <c r="I637" s="22" t="str">
        <f aca="false">IF(D637="","",G637-H637)</f>
        <v/>
      </c>
      <c r="J637" s="23" t="str">
        <f aca="false">IF(D637="","",Settings!$C$6-E637)</f>
        <v/>
      </c>
      <c r="K637" s="10" t="str">
        <f aca="false">IF(D637="","",IF(J637&lt;=30,"0-30 days",IF(J637&lt;=45,"31-45 days",IF(J637&lt;=60,"46-60 days",IF(J637&lt;=90,"61-90 days",IF(J637&lt;=180,"91-180 days","Over 180 days"))))))</f>
        <v/>
      </c>
      <c r="L637" s="24" t="str">
        <f aca="false">IF(OR(D637="",NOT(OR(B637="Micro",B637="Small"))),"",IF(F637="",E637,F637)+IF(C637="",Settings!$C$10,MIN(C637,Settings!$C$11)))</f>
        <v/>
      </c>
      <c r="M637" s="23" t="str">
        <f aca="false">IF(L637="","",MAX(0,Settings!$C$6-L637))</f>
        <v/>
      </c>
      <c r="N637" s="10" t="str">
        <f aca="false">IF(D637="","",IF(I637&lt;=0,"Paid",IF(NOT(OR(B637="Micro",B637="Small")),"Not covered by s.15",IF(M637&gt;0,"MSME overdue","MSME within due date"))))</f>
        <v/>
      </c>
      <c r="O637" s="22" t="str">
        <f aca="false">IF(N637&lt;&gt;"MSME overdue","",ROUND(I637*((1+Settings!$C$9*Settings!$C$8/12)^(M637/(365/12))-1),0))</f>
        <v/>
      </c>
      <c r="P637" s="10" t="str">
        <f aca="false">IF(OR(L637="",I637&lt;=0),"",IF(L637&lt;=Settings!$C$7,IF(Settings!$C$6&gt;=Settings!$C$7,"Unpaid past due at year end: review","Pay before year end to avoid disallowance"),""))</f>
        <v/>
      </c>
    </row>
    <row r="638" customFormat="false" ht="15" hidden="false" customHeight="false" outlineLevel="0" collapsed="false">
      <c r="A638" s="8"/>
      <c r="B638" s="8"/>
      <c r="C638" s="19"/>
      <c r="D638" s="8"/>
      <c r="E638" s="17"/>
      <c r="F638" s="17"/>
      <c r="G638" s="21"/>
      <c r="H638" s="21"/>
      <c r="I638" s="22" t="str">
        <f aca="false">IF(D638="","",G638-H638)</f>
        <v/>
      </c>
      <c r="J638" s="23" t="str">
        <f aca="false">IF(D638="","",Settings!$C$6-E638)</f>
        <v/>
      </c>
      <c r="K638" s="10" t="str">
        <f aca="false">IF(D638="","",IF(J638&lt;=30,"0-30 days",IF(J638&lt;=45,"31-45 days",IF(J638&lt;=60,"46-60 days",IF(J638&lt;=90,"61-90 days",IF(J638&lt;=180,"91-180 days","Over 180 days"))))))</f>
        <v/>
      </c>
      <c r="L638" s="24" t="str">
        <f aca="false">IF(OR(D638="",NOT(OR(B638="Micro",B638="Small"))),"",IF(F638="",E638,F638)+IF(C638="",Settings!$C$10,MIN(C638,Settings!$C$11)))</f>
        <v/>
      </c>
      <c r="M638" s="23" t="str">
        <f aca="false">IF(L638="","",MAX(0,Settings!$C$6-L638))</f>
        <v/>
      </c>
      <c r="N638" s="10" t="str">
        <f aca="false">IF(D638="","",IF(I638&lt;=0,"Paid",IF(NOT(OR(B638="Micro",B638="Small")),"Not covered by s.15",IF(M638&gt;0,"MSME overdue","MSME within due date"))))</f>
        <v/>
      </c>
      <c r="O638" s="22" t="str">
        <f aca="false">IF(N638&lt;&gt;"MSME overdue","",ROUND(I638*((1+Settings!$C$9*Settings!$C$8/12)^(M638/(365/12))-1),0))</f>
        <v/>
      </c>
      <c r="P638" s="10" t="str">
        <f aca="false">IF(OR(L638="",I638&lt;=0),"",IF(L638&lt;=Settings!$C$7,IF(Settings!$C$6&gt;=Settings!$C$7,"Unpaid past due at year end: review","Pay before year end to avoid disallowance"),""))</f>
        <v/>
      </c>
    </row>
    <row r="639" customFormat="false" ht="15" hidden="false" customHeight="false" outlineLevel="0" collapsed="false">
      <c r="A639" s="8"/>
      <c r="B639" s="8"/>
      <c r="C639" s="19"/>
      <c r="D639" s="8"/>
      <c r="E639" s="17"/>
      <c r="F639" s="17"/>
      <c r="G639" s="21"/>
      <c r="H639" s="21"/>
      <c r="I639" s="22" t="str">
        <f aca="false">IF(D639="","",G639-H639)</f>
        <v/>
      </c>
      <c r="J639" s="23" t="str">
        <f aca="false">IF(D639="","",Settings!$C$6-E639)</f>
        <v/>
      </c>
      <c r="K639" s="10" t="str">
        <f aca="false">IF(D639="","",IF(J639&lt;=30,"0-30 days",IF(J639&lt;=45,"31-45 days",IF(J639&lt;=60,"46-60 days",IF(J639&lt;=90,"61-90 days",IF(J639&lt;=180,"91-180 days","Over 180 days"))))))</f>
        <v/>
      </c>
      <c r="L639" s="24" t="str">
        <f aca="false">IF(OR(D639="",NOT(OR(B639="Micro",B639="Small"))),"",IF(F639="",E639,F639)+IF(C639="",Settings!$C$10,MIN(C639,Settings!$C$11)))</f>
        <v/>
      </c>
      <c r="M639" s="23" t="str">
        <f aca="false">IF(L639="","",MAX(0,Settings!$C$6-L639))</f>
        <v/>
      </c>
      <c r="N639" s="10" t="str">
        <f aca="false">IF(D639="","",IF(I639&lt;=0,"Paid",IF(NOT(OR(B639="Micro",B639="Small")),"Not covered by s.15",IF(M639&gt;0,"MSME overdue","MSME within due date"))))</f>
        <v/>
      </c>
      <c r="O639" s="22" t="str">
        <f aca="false">IF(N639&lt;&gt;"MSME overdue","",ROUND(I639*((1+Settings!$C$9*Settings!$C$8/12)^(M639/(365/12))-1),0))</f>
        <v/>
      </c>
      <c r="P639" s="10" t="str">
        <f aca="false">IF(OR(L639="",I639&lt;=0),"",IF(L639&lt;=Settings!$C$7,IF(Settings!$C$6&gt;=Settings!$C$7,"Unpaid past due at year end: review","Pay before year end to avoid disallowance"),""))</f>
        <v/>
      </c>
    </row>
    <row r="640" customFormat="false" ht="15" hidden="false" customHeight="false" outlineLevel="0" collapsed="false">
      <c r="A640" s="8"/>
      <c r="B640" s="8"/>
      <c r="C640" s="19"/>
      <c r="D640" s="8"/>
      <c r="E640" s="17"/>
      <c r="F640" s="17"/>
      <c r="G640" s="21"/>
      <c r="H640" s="21"/>
      <c r="I640" s="22" t="str">
        <f aca="false">IF(D640="","",G640-H640)</f>
        <v/>
      </c>
      <c r="J640" s="23" t="str">
        <f aca="false">IF(D640="","",Settings!$C$6-E640)</f>
        <v/>
      </c>
      <c r="K640" s="10" t="str">
        <f aca="false">IF(D640="","",IF(J640&lt;=30,"0-30 days",IF(J640&lt;=45,"31-45 days",IF(J640&lt;=60,"46-60 days",IF(J640&lt;=90,"61-90 days",IF(J640&lt;=180,"91-180 days","Over 180 days"))))))</f>
        <v/>
      </c>
      <c r="L640" s="24" t="str">
        <f aca="false">IF(OR(D640="",NOT(OR(B640="Micro",B640="Small"))),"",IF(F640="",E640,F640)+IF(C640="",Settings!$C$10,MIN(C640,Settings!$C$11)))</f>
        <v/>
      </c>
      <c r="M640" s="23" t="str">
        <f aca="false">IF(L640="","",MAX(0,Settings!$C$6-L640))</f>
        <v/>
      </c>
      <c r="N640" s="10" t="str">
        <f aca="false">IF(D640="","",IF(I640&lt;=0,"Paid",IF(NOT(OR(B640="Micro",B640="Small")),"Not covered by s.15",IF(M640&gt;0,"MSME overdue","MSME within due date"))))</f>
        <v/>
      </c>
      <c r="O640" s="22" t="str">
        <f aca="false">IF(N640&lt;&gt;"MSME overdue","",ROUND(I640*((1+Settings!$C$9*Settings!$C$8/12)^(M640/(365/12))-1),0))</f>
        <v/>
      </c>
      <c r="P640" s="10" t="str">
        <f aca="false">IF(OR(L640="",I640&lt;=0),"",IF(L640&lt;=Settings!$C$7,IF(Settings!$C$6&gt;=Settings!$C$7,"Unpaid past due at year end: review","Pay before year end to avoid disallowance"),""))</f>
        <v/>
      </c>
    </row>
    <row r="641" customFormat="false" ht="15" hidden="false" customHeight="false" outlineLevel="0" collapsed="false">
      <c r="A641" s="8"/>
      <c r="B641" s="8"/>
      <c r="C641" s="19"/>
      <c r="D641" s="8"/>
      <c r="E641" s="17"/>
      <c r="F641" s="17"/>
      <c r="G641" s="21"/>
      <c r="H641" s="21"/>
      <c r="I641" s="22" t="str">
        <f aca="false">IF(D641="","",G641-H641)</f>
        <v/>
      </c>
      <c r="J641" s="23" t="str">
        <f aca="false">IF(D641="","",Settings!$C$6-E641)</f>
        <v/>
      </c>
      <c r="K641" s="10" t="str">
        <f aca="false">IF(D641="","",IF(J641&lt;=30,"0-30 days",IF(J641&lt;=45,"31-45 days",IF(J641&lt;=60,"46-60 days",IF(J641&lt;=90,"61-90 days",IF(J641&lt;=180,"91-180 days","Over 180 days"))))))</f>
        <v/>
      </c>
      <c r="L641" s="24" t="str">
        <f aca="false">IF(OR(D641="",NOT(OR(B641="Micro",B641="Small"))),"",IF(F641="",E641,F641)+IF(C641="",Settings!$C$10,MIN(C641,Settings!$C$11)))</f>
        <v/>
      </c>
      <c r="M641" s="23" t="str">
        <f aca="false">IF(L641="","",MAX(0,Settings!$C$6-L641))</f>
        <v/>
      </c>
      <c r="N641" s="10" t="str">
        <f aca="false">IF(D641="","",IF(I641&lt;=0,"Paid",IF(NOT(OR(B641="Micro",B641="Small")),"Not covered by s.15",IF(M641&gt;0,"MSME overdue","MSME within due date"))))</f>
        <v/>
      </c>
      <c r="O641" s="22" t="str">
        <f aca="false">IF(N641&lt;&gt;"MSME overdue","",ROUND(I641*((1+Settings!$C$9*Settings!$C$8/12)^(M641/(365/12))-1),0))</f>
        <v/>
      </c>
      <c r="P641" s="10" t="str">
        <f aca="false">IF(OR(L641="",I641&lt;=0),"",IF(L641&lt;=Settings!$C$7,IF(Settings!$C$6&gt;=Settings!$C$7,"Unpaid past due at year end: review","Pay before year end to avoid disallowance"),""))</f>
        <v/>
      </c>
    </row>
    <row r="642" customFormat="false" ht="15" hidden="false" customHeight="false" outlineLevel="0" collapsed="false">
      <c r="A642" s="8"/>
      <c r="B642" s="8"/>
      <c r="C642" s="19"/>
      <c r="D642" s="8"/>
      <c r="E642" s="17"/>
      <c r="F642" s="17"/>
      <c r="G642" s="21"/>
      <c r="H642" s="21"/>
      <c r="I642" s="22" t="str">
        <f aca="false">IF(D642="","",G642-H642)</f>
        <v/>
      </c>
      <c r="J642" s="23" t="str">
        <f aca="false">IF(D642="","",Settings!$C$6-E642)</f>
        <v/>
      </c>
      <c r="K642" s="10" t="str">
        <f aca="false">IF(D642="","",IF(J642&lt;=30,"0-30 days",IF(J642&lt;=45,"31-45 days",IF(J642&lt;=60,"46-60 days",IF(J642&lt;=90,"61-90 days",IF(J642&lt;=180,"91-180 days","Over 180 days"))))))</f>
        <v/>
      </c>
      <c r="L642" s="24" t="str">
        <f aca="false">IF(OR(D642="",NOT(OR(B642="Micro",B642="Small"))),"",IF(F642="",E642,F642)+IF(C642="",Settings!$C$10,MIN(C642,Settings!$C$11)))</f>
        <v/>
      </c>
      <c r="M642" s="23" t="str">
        <f aca="false">IF(L642="","",MAX(0,Settings!$C$6-L642))</f>
        <v/>
      </c>
      <c r="N642" s="10" t="str">
        <f aca="false">IF(D642="","",IF(I642&lt;=0,"Paid",IF(NOT(OR(B642="Micro",B642="Small")),"Not covered by s.15",IF(M642&gt;0,"MSME overdue","MSME within due date"))))</f>
        <v/>
      </c>
      <c r="O642" s="22" t="str">
        <f aca="false">IF(N642&lt;&gt;"MSME overdue","",ROUND(I642*((1+Settings!$C$9*Settings!$C$8/12)^(M642/(365/12))-1),0))</f>
        <v/>
      </c>
      <c r="P642" s="10" t="str">
        <f aca="false">IF(OR(L642="",I642&lt;=0),"",IF(L642&lt;=Settings!$C$7,IF(Settings!$C$6&gt;=Settings!$C$7,"Unpaid past due at year end: review","Pay before year end to avoid disallowance"),""))</f>
        <v/>
      </c>
    </row>
    <row r="643" customFormat="false" ht="15" hidden="false" customHeight="false" outlineLevel="0" collapsed="false">
      <c r="A643" s="8"/>
      <c r="B643" s="8"/>
      <c r="C643" s="19"/>
      <c r="D643" s="8"/>
      <c r="E643" s="17"/>
      <c r="F643" s="17"/>
      <c r="G643" s="21"/>
      <c r="H643" s="21"/>
      <c r="I643" s="22" t="str">
        <f aca="false">IF(D643="","",G643-H643)</f>
        <v/>
      </c>
      <c r="J643" s="23" t="str">
        <f aca="false">IF(D643="","",Settings!$C$6-E643)</f>
        <v/>
      </c>
      <c r="K643" s="10" t="str">
        <f aca="false">IF(D643="","",IF(J643&lt;=30,"0-30 days",IF(J643&lt;=45,"31-45 days",IF(J643&lt;=60,"46-60 days",IF(J643&lt;=90,"61-90 days",IF(J643&lt;=180,"91-180 days","Over 180 days"))))))</f>
        <v/>
      </c>
      <c r="L643" s="24" t="str">
        <f aca="false">IF(OR(D643="",NOT(OR(B643="Micro",B643="Small"))),"",IF(F643="",E643,F643)+IF(C643="",Settings!$C$10,MIN(C643,Settings!$C$11)))</f>
        <v/>
      </c>
      <c r="M643" s="23" t="str">
        <f aca="false">IF(L643="","",MAX(0,Settings!$C$6-L643))</f>
        <v/>
      </c>
      <c r="N643" s="10" t="str">
        <f aca="false">IF(D643="","",IF(I643&lt;=0,"Paid",IF(NOT(OR(B643="Micro",B643="Small")),"Not covered by s.15",IF(M643&gt;0,"MSME overdue","MSME within due date"))))</f>
        <v/>
      </c>
      <c r="O643" s="22" t="str">
        <f aca="false">IF(N643&lt;&gt;"MSME overdue","",ROUND(I643*((1+Settings!$C$9*Settings!$C$8/12)^(M643/(365/12))-1),0))</f>
        <v/>
      </c>
      <c r="P643" s="10" t="str">
        <f aca="false">IF(OR(L643="",I643&lt;=0),"",IF(L643&lt;=Settings!$C$7,IF(Settings!$C$6&gt;=Settings!$C$7,"Unpaid past due at year end: review","Pay before year end to avoid disallowance"),""))</f>
        <v/>
      </c>
    </row>
    <row r="644" customFormat="false" ht="15" hidden="false" customHeight="false" outlineLevel="0" collapsed="false">
      <c r="A644" s="8"/>
      <c r="B644" s="8"/>
      <c r="C644" s="19"/>
      <c r="D644" s="8"/>
      <c r="E644" s="17"/>
      <c r="F644" s="17"/>
      <c r="G644" s="21"/>
      <c r="H644" s="21"/>
      <c r="I644" s="22" t="str">
        <f aca="false">IF(D644="","",G644-H644)</f>
        <v/>
      </c>
      <c r="J644" s="23" t="str">
        <f aca="false">IF(D644="","",Settings!$C$6-E644)</f>
        <v/>
      </c>
      <c r="K644" s="10" t="str">
        <f aca="false">IF(D644="","",IF(J644&lt;=30,"0-30 days",IF(J644&lt;=45,"31-45 days",IF(J644&lt;=60,"46-60 days",IF(J644&lt;=90,"61-90 days",IF(J644&lt;=180,"91-180 days","Over 180 days"))))))</f>
        <v/>
      </c>
      <c r="L644" s="24" t="str">
        <f aca="false">IF(OR(D644="",NOT(OR(B644="Micro",B644="Small"))),"",IF(F644="",E644,F644)+IF(C644="",Settings!$C$10,MIN(C644,Settings!$C$11)))</f>
        <v/>
      </c>
      <c r="M644" s="23" t="str">
        <f aca="false">IF(L644="","",MAX(0,Settings!$C$6-L644))</f>
        <v/>
      </c>
      <c r="N644" s="10" t="str">
        <f aca="false">IF(D644="","",IF(I644&lt;=0,"Paid",IF(NOT(OR(B644="Micro",B644="Small")),"Not covered by s.15",IF(M644&gt;0,"MSME overdue","MSME within due date"))))</f>
        <v/>
      </c>
      <c r="O644" s="22" t="str">
        <f aca="false">IF(N644&lt;&gt;"MSME overdue","",ROUND(I644*((1+Settings!$C$9*Settings!$C$8/12)^(M644/(365/12))-1),0))</f>
        <v/>
      </c>
      <c r="P644" s="10" t="str">
        <f aca="false">IF(OR(L644="",I644&lt;=0),"",IF(L644&lt;=Settings!$C$7,IF(Settings!$C$6&gt;=Settings!$C$7,"Unpaid past due at year end: review","Pay before year end to avoid disallowance"),""))</f>
        <v/>
      </c>
    </row>
    <row r="645" customFormat="false" ht="15" hidden="false" customHeight="false" outlineLevel="0" collapsed="false">
      <c r="A645" s="8"/>
      <c r="B645" s="8"/>
      <c r="C645" s="19"/>
      <c r="D645" s="8"/>
      <c r="E645" s="17"/>
      <c r="F645" s="17"/>
      <c r="G645" s="21"/>
      <c r="H645" s="21"/>
      <c r="I645" s="22" t="str">
        <f aca="false">IF(D645="","",G645-H645)</f>
        <v/>
      </c>
      <c r="J645" s="23" t="str">
        <f aca="false">IF(D645="","",Settings!$C$6-E645)</f>
        <v/>
      </c>
      <c r="K645" s="10" t="str">
        <f aca="false">IF(D645="","",IF(J645&lt;=30,"0-30 days",IF(J645&lt;=45,"31-45 days",IF(J645&lt;=60,"46-60 days",IF(J645&lt;=90,"61-90 days",IF(J645&lt;=180,"91-180 days","Over 180 days"))))))</f>
        <v/>
      </c>
      <c r="L645" s="24" t="str">
        <f aca="false">IF(OR(D645="",NOT(OR(B645="Micro",B645="Small"))),"",IF(F645="",E645,F645)+IF(C645="",Settings!$C$10,MIN(C645,Settings!$C$11)))</f>
        <v/>
      </c>
      <c r="M645" s="23" t="str">
        <f aca="false">IF(L645="","",MAX(0,Settings!$C$6-L645))</f>
        <v/>
      </c>
      <c r="N645" s="10" t="str">
        <f aca="false">IF(D645="","",IF(I645&lt;=0,"Paid",IF(NOT(OR(B645="Micro",B645="Small")),"Not covered by s.15",IF(M645&gt;0,"MSME overdue","MSME within due date"))))</f>
        <v/>
      </c>
      <c r="O645" s="22" t="str">
        <f aca="false">IF(N645&lt;&gt;"MSME overdue","",ROUND(I645*((1+Settings!$C$9*Settings!$C$8/12)^(M645/(365/12))-1),0))</f>
        <v/>
      </c>
      <c r="P645" s="10" t="str">
        <f aca="false">IF(OR(L645="",I645&lt;=0),"",IF(L645&lt;=Settings!$C$7,IF(Settings!$C$6&gt;=Settings!$C$7,"Unpaid past due at year end: review","Pay before year end to avoid disallowance"),""))</f>
        <v/>
      </c>
    </row>
    <row r="646" customFormat="false" ht="15" hidden="false" customHeight="false" outlineLevel="0" collapsed="false">
      <c r="A646" s="8"/>
      <c r="B646" s="8"/>
      <c r="C646" s="19"/>
      <c r="D646" s="8"/>
      <c r="E646" s="17"/>
      <c r="F646" s="17"/>
      <c r="G646" s="21"/>
      <c r="H646" s="21"/>
      <c r="I646" s="22" t="str">
        <f aca="false">IF(D646="","",G646-H646)</f>
        <v/>
      </c>
      <c r="J646" s="23" t="str">
        <f aca="false">IF(D646="","",Settings!$C$6-E646)</f>
        <v/>
      </c>
      <c r="K646" s="10" t="str">
        <f aca="false">IF(D646="","",IF(J646&lt;=30,"0-30 days",IF(J646&lt;=45,"31-45 days",IF(J646&lt;=60,"46-60 days",IF(J646&lt;=90,"61-90 days",IF(J646&lt;=180,"91-180 days","Over 180 days"))))))</f>
        <v/>
      </c>
      <c r="L646" s="24" t="str">
        <f aca="false">IF(OR(D646="",NOT(OR(B646="Micro",B646="Small"))),"",IF(F646="",E646,F646)+IF(C646="",Settings!$C$10,MIN(C646,Settings!$C$11)))</f>
        <v/>
      </c>
      <c r="M646" s="23" t="str">
        <f aca="false">IF(L646="","",MAX(0,Settings!$C$6-L646))</f>
        <v/>
      </c>
      <c r="N646" s="10" t="str">
        <f aca="false">IF(D646="","",IF(I646&lt;=0,"Paid",IF(NOT(OR(B646="Micro",B646="Small")),"Not covered by s.15",IF(M646&gt;0,"MSME overdue","MSME within due date"))))</f>
        <v/>
      </c>
      <c r="O646" s="22" t="str">
        <f aca="false">IF(N646&lt;&gt;"MSME overdue","",ROUND(I646*((1+Settings!$C$9*Settings!$C$8/12)^(M646/(365/12))-1),0))</f>
        <v/>
      </c>
      <c r="P646" s="10" t="str">
        <f aca="false">IF(OR(L646="",I646&lt;=0),"",IF(L646&lt;=Settings!$C$7,IF(Settings!$C$6&gt;=Settings!$C$7,"Unpaid past due at year end: review","Pay before year end to avoid disallowance"),""))</f>
        <v/>
      </c>
    </row>
    <row r="647" customFormat="false" ht="15" hidden="false" customHeight="false" outlineLevel="0" collapsed="false">
      <c r="A647" s="8"/>
      <c r="B647" s="8"/>
      <c r="C647" s="19"/>
      <c r="D647" s="8"/>
      <c r="E647" s="17"/>
      <c r="F647" s="17"/>
      <c r="G647" s="21"/>
      <c r="H647" s="21"/>
      <c r="I647" s="22" t="str">
        <f aca="false">IF(D647="","",G647-H647)</f>
        <v/>
      </c>
      <c r="J647" s="23" t="str">
        <f aca="false">IF(D647="","",Settings!$C$6-E647)</f>
        <v/>
      </c>
      <c r="K647" s="10" t="str">
        <f aca="false">IF(D647="","",IF(J647&lt;=30,"0-30 days",IF(J647&lt;=45,"31-45 days",IF(J647&lt;=60,"46-60 days",IF(J647&lt;=90,"61-90 days",IF(J647&lt;=180,"91-180 days","Over 180 days"))))))</f>
        <v/>
      </c>
      <c r="L647" s="24" t="str">
        <f aca="false">IF(OR(D647="",NOT(OR(B647="Micro",B647="Small"))),"",IF(F647="",E647,F647)+IF(C647="",Settings!$C$10,MIN(C647,Settings!$C$11)))</f>
        <v/>
      </c>
      <c r="M647" s="23" t="str">
        <f aca="false">IF(L647="","",MAX(0,Settings!$C$6-L647))</f>
        <v/>
      </c>
      <c r="N647" s="10" t="str">
        <f aca="false">IF(D647="","",IF(I647&lt;=0,"Paid",IF(NOT(OR(B647="Micro",B647="Small")),"Not covered by s.15",IF(M647&gt;0,"MSME overdue","MSME within due date"))))</f>
        <v/>
      </c>
      <c r="O647" s="22" t="str">
        <f aca="false">IF(N647&lt;&gt;"MSME overdue","",ROUND(I647*((1+Settings!$C$9*Settings!$C$8/12)^(M647/(365/12))-1),0))</f>
        <v/>
      </c>
      <c r="P647" s="10" t="str">
        <f aca="false">IF(OR(L647="",I647&lt;=0),"",IF(L647&lt;=Settings!$C$7,IF(Settings!$C$6&gt;=Settings!$C$7,"Unpaid past due at year end: review","Pay before year end to avoid disallowance"),""))</f>
        <v/>
      </c>
    </row>
    <row r="648" customFormat="false" ht="15" hidden="false" customHeight="false" outlineLevel="0" collapsed="false">
      <c r="A648" s="8"/>
      <c r="B648" s="8"/>
      <c r="C648" s="19"/>
      <c r="D648" s="8"/>
      <c r="E648" s="17"/>
      <c r="F648" s="17"/>
      <c r="G648" s="21"/>
      <c r="H648" s="21"/>
      <c r="I648" s="22" t="str">
        <f aca="false">IF(D648="","",G648-H648)</f>
        <v/>
      </c>
      <c r="J648" s="23" t="str">
        <f aca="false">IF(D648="","",Settings!$C$6-E648)</f>
        <v/>
      </c>
      <c r="K648" s="10" t="str">
        <f aca="false">IF(D648="","",IF(J648&lt;=30,"0-30 days",IF(J648&lt;=45,"31-45 days",IF(J648&lt;=60,"46-60 days",IF(J648&lt;=90,"61-90 days",IF(J648&lt;=180,"91-180 days","Over 180 days"))))))</f>
        <v/>
      </c>
      <c r="L648" s="24" t="str">
        <f aca="false">IF(OR(D648="",NOT(OR(B648="Micro",B648="Small"))),"",IF(F648="",E648,F648)+IF(C648="",Settings!$C$10,MIN(C648,Settings!$C$11)))</f>
        <v/>
      </c>
      <c r="M648" s="23" t="str">
        <f aca="false">IF(L648="","",MAX(0,Settings!$C$6-L648))</f>
        <v/>
      </c>
      <c r="N648" s="10" t="str">
        <f aca="false">IF(D648="","",IF(I648&lt;=0,"Paid",IF(NOT(OR(B648="Micro",B648="Small")),"Not covered by s.15",IF(M648&gt;0,"MSME overdue","MSME within due date"))))</f>
        <v/>
      </c>
      <c r="O648" s="22" t="str">
        <f aca="false">IF(N648&lt;&gt;"MSME overdue","",ROUND(I648*((1+Settings!$C$9*Settings!$C$8/12)^(M648/(365/12))-1),0))</f>
        <v/>
      </c>
      <c r="P648" s="10" t="str">
        <f aca="false">IF(OR(L648="",I648&lt;=0),"",IF(L648&lt;=Settings!$C$7,IF(Settings!$C$6&gt;=Settings!$C$7,"Unpaid past due at year end: review","Pay before year end to avoid disallowance"),""))</f>
        <v/>
      </c>
    </row>
    <row r="649" customFormat="false" ht="15" hidden="false" customHeight="false" outlineLevel="0" collapsed="false">
      <c r="A649" s="8"/>
      <c r="B649" s="8"/>
      <c r="C649" s="19"/>
      <c r="D649" s="8"/>
      <c r="E649" s="17"/>
      <c r="F649" s="17"/>
      <c r="G649" s="21"/>
      <c r="H649" s="21"/>
      <c r="I649" s="22" t="str">
        <f aca="false">IF(D649="","",G649-H649)</f>
        <v/>
      </c>
      <c r="J649" s="23" t="str">
        <f aca="false">IF(D649="","",Settings!$C$6-E649)</f>
        <v/>
      </c>
      <c r="K649" s="10" t="str">
        <f aca="false">IF(D649="","",IF(J649&lt;=30,"0-30 days",IF(J649&lt;=45,"31-45 days",IF(J649&lt;=60,"46-60 days",IF(J649&lt;=90,"61-90 days",IF(J649&lt;=180,"91-180 days","Over 180 days"))))))</f>
        <v/>
      </c>
      <c r="L649" s="24" t="str">
        <f aca="false">IF(OR(D649="",NOT(OR(B649="Micro",B649="Small"))),"",IF(F649="",E649,F649)+IF(C649="",Settings!$C$10,MIN(C649,Settings!$C$11)))</f>
        <v/>
      </c>
      <c r="M649" s="23" t="str">
        <f aca="false">IF(L649="","",MAX(0,Settings!$C$6-L649))</f>
        <v/>
      </c>
      <c r="N649" s="10" t="str">
        <f aca="false">IF(D649="","",IF(I649&lt;=0,"Paid",IF(NOT(OR(B649="Micro",B649="Small")),"Not covered by s.15",IF(M649&gt;0,"MSME overdue","MSME within due date"))))</f>
        <v/>
      </c>
      <c r="O649" s="22" t="str">
        <f aca="false">IF(N649&lt;&gt;"MSME overdue","",ROUND(I649*((1+Settings!$C$9*Settings!$C$8/12)^(M649/(365/12))-1),0))</f>
        <v/>
      </c>
      <c r="P649" s="10" t="str">
        <f aca="false">IF(OR(L649="",I649&lt;=0),"",IF(L649&lt;=Settings!$C$7,IF(Settings!$C$6&gt;=Settings!$C$7,"Unpaid past due at year end: review","Pay before year end to avoid disallowance"),""))</f>
        <v/>
      </c>
    </row>
    <row r="650" customFormat="false" ht="15" hidden="false" customHeight="false" outlineLevel="0" collapsed="false">
      <c r="A650" s="8"/>
      <c r="B650" s="8"/>
      <c r="C650" s="19"/>
      <c r="D650" s="8"/>
      <c r="E650" s="17"/>
      <c r="F650" s="17"/>
      <c r="G650" s="21"/>
      <c r="H650" s="21"/>
      <c r="I650" s="22" t="str">
        <f aca="false">IF(D650="","",G650-H650)</f>
        <v/>
      </c>
      <c r="J650" s="23" t="str">
        <f aca="false">IF(D650="","",Settings!$C$6-E650)</f>
        <v/>
      </c>
      <c r="K650" s="10" t="str">
        <f aca="false">IF(D650="","",IF(J650&lt;=30,"0-30 days",IF(J650&lt;=45,"31-45 days",IF(J650&lt;=60,"46-60 days",IF(J650&lt;=90,"61-90 days",IF(J650&lt;=180,"91-180 days","Over 180 days"))))))</f>
        <v/>
      </c>
      <c r="L650" s="24" t="str">
        <f aca="false">IF(OR(D650="",NOT(OR(B650="Micro",B650="Small"))),"",IF(F650="",E650,F650)+IF(C650="",Settings!$C$10,MIN(C650,Settings!$C$11)))</f>
        <v/>
      </c>
      <c r="M650" s="23" t="str">
        <f aca="false">IF(L650="","",MAX(0,Settings!$C$6-L650))</f>
        <v/>
      </c>
      <c r="N650" s="10" t="str">
        <f aca="false">IF(D650="","",IF(I650&lt;=0,"Paid",IF(NOT(OR(B650="Micro",B650="Small")),"Not covered by s.15",IF(M650&gt;0,"MSME overdue","MSME within due date"))))</f>
        <v/>
      </c>
      <c r="O650" s="22" t="str">
        <f aca="false">IF(N650&lt;&gt;"MSME overdue","",ROUND(I650*((1+Settings!$C$9*Settings!$C$8/12)^(M650/(365/12))-1),0))</f>
        <v/>
      </c>
      <c r="P650" s="10" t="str">
        <f aca="false">IF(OR(L650="",I650&lt;=0),"",IF(L650&lt;=Settings!$C$7,IF(Settings!$C$6&gt;=Settings!$C$7,"Unpaid past due at year end: review","Pay before year end to avoid disallowance"),""))</f>
        <v/>
      </c>
    </row>
    <row r="651" customFormat="false" ht="15" hidden="false" customHeight="false" outlineLevel="0" collapsed="false">
      <c r="A651" s="8"/>
      <c r="B651" s="8"/>
      <c r="C651" s="19"/>
      <c r="D651" s="8"/>
      <c r="E651" s="17"/>
      <c r="F651" s="17"/>
      <c r="G651" s="21"/>
      <c r="H651" s="21"/>
      <c r="I651" s="22" t="str">
        <f aca="false">IF(D651="","",G651-H651)</f>
        <v/>
      </c>
      <c r="J651" s="23" t="str">
        <f aca="false">IF(D651="","",Settings!$C$6-E651)</f>
        <v/>
      </c>
      <c r="K651" s="10" t="str">
        <f aca="false">IF(D651="","",IF(J651&lt;=30,"0-30 days",IF(J651&lt;=45,"31-45 days",IF(J651&lt;=60,"46-60 days",IF(J651&lt;=90,"61-90 days",IF(J651&lt;=180,"91-180 days","Over 180 days"))))))</f>
        <v/>
      </c>
      <c r="L651" s="24" t="str">
        <f aca="false">IF(OR(D651="",NOT(OR(B651="Micro",B651="Small"))),"",IF(F651="",E651,F651)+IF(C651="",Settings!$C$10,MIN(C651,Settings!$C$11)))</f>
        <v/>
      </c>
      <c r="M651" s="23" t="str">
        <f aca="false">IF(L651="","",MAX(0,Settings!$C$6-L651))</f>
        <v/>
      </c>
      <c r="N651" s="10" t="str">
        <f aca="false">IF(D651="","",IF(I651&lt;=0,"Paid",IF(NOT(OR(B651="Micro",B651="Small")),"Not covered by s.15",IF(M651&gt;0,"MSME overdue","MSME within due date"))))</f>
        <v/>
      </c>
      <c r="O651" s="22" t="str">
        <f aca="false">IF(N651&lt;&gt;"MSME overdue","",ROUND(I651*((1+Settings!$C$9*Settings!$C$8/12)^(M651/(365/12))-1),0))</f>
        <v/>
      </c>
      <c r="P651" s="10" t="str">
        <f aca="false">IF(OR(L651="",I651&lt;=0),"",IF(L651&lt;=Settings!$C$7,IF(Settings!$C$6&gt;=Settings!$C$7,"Unpaid past due at year end: review","Pay before year end to avoid disallowance"),""))</f>
        <v/>
      </c>
    </row>
    <row r="652" customFormat="false" ht="15" hidden="false" customHeight="false" outlineLevel="0" collapsed="false">
      <c r="A652" s="8"/>
      <c r="B652" s="8"/>
      <c r="C652" s="19"/>
      <c r="D652" s="8"/>
      <c r="E652" s="17"/>
      <c r="F652" s="17"/>
      <c r="G652" s="21"/>
      <c r="H652" s="21"/>
      <c r="I652" s="22" t="str">
        <f aca="false">IF(D652="","",G652-H652)</f>
        <v/>
      </c>
      <c r="J652" s="23" t="str">
        <f aca="false">IF(D652="","",Settings!$C$6-E652)</f>
        <v/>
      </c>
      <c r="K652" s="10" t="str">
        <f aca="false">IF(D652="","",IF(J652&lt;=30,"0-30 days",IF(J652&lt;=45,"31-45 days",IF(J652&lt;=60,"46-60 days",IF(J652&lt;=90,"61-90 days",IF(J652&lt;=180,"91-180 days","Over 180 days"))))))</f>
        <v/>
      </c>
      <c r="L652" s="24" t="str">
        <f aca="false">IF(OR(D652="",NOT(OR(B652="Micro",B652="Small"))),"",IF(F652="",E652,F652)+IF(C652="",Settings!$C$10,MIN(C652,Settings!$C$11)))</f>
        <v/>
      </c>
      <c r="M652" s="23" t="str">
        <f aca="false">IF(L652="","",MAX(0,Settings!$C$6-L652))</f>
        <v/>
      </c>
      <c r="N652" s="10" t="str">
        <f aca="false">IF(D652="","",IF(I652&lt;=0,"Paid",IF(NOT(OR(B652="Micro",B652="Small")),"Not covered by s.15",IF(M652&gt;0,"MSME overdue","MSME within due date"))))</f>
        <v/>
      </c>
      <c r="O652" s="22" t="str">
        <f aca="false">IF(N652&lt;&gt;"MSME overdue","",ROUND(I652*((1+Settings!$C$9*Settings!$C$8/12)^(M652/(365/12))-1),0))</f>
        <v/>
      </c>
      <c r="P652" s="10" t="str">
        <f aca="false">IF(OR(L652="",I652&lt;=0),"",IF(L652&lt;=Settings!$C$7,IF(Settings!$C$6&gt;=Settings!$C$7,"Unpaid past due at year end: review","Pay before year end to avoid disallowance"),""))</f>
        <v/>
      </c>
    </row>
    <row r="653" customFormat="false" ht="15" hidden="false" customHeight="false" outlineLevel="0" collapsed="false">
      <c r="A653" s="8"/>
      <c r="B653" s="8"/>
      <c r="C653" s="19"/>
      <c r="D653" s="8"/>
      <c r="E653" s="17"/>
      <c r="F653" s="17"/>
      <c r="G653" s="21"/>
      <c r="H653" s="21"/>
      <c r="I653" s="22" t="str">
        <f aca="false">IF(D653="","",G653-H653)</f>
        <v/>
      </c>
      <c r="J653" s="23" t="str">
        <f aca="false">IF(D653="","",Settings!$C$6-E653)</f>
        <v/>
      </c>
      <c r="K653" s="10" t="str">
        <f aca="false">IF(D653="","",IF(J653&lt;=30,"0-30 days",IF(J653&lt;=45,"31-45 days",IF(J653&lt;=60,"46-60 days",IF(J653&lt;=90,"61-90 days",IF(J653&lt;=180,"91-180 days","Over 180 days"))))))</f>
        <v/>
      </c>
      <c r="L653" s="24" t="str">
        <f aca="false">IF(OR(D653="",NOT(OR(B653="Micro",B653="Small"))),"",IF(F653="",E653,F653)+IF(C653="",Settings!$C$10,MIN(C653,Settings!$C$11)))</f>
        <v/>
      </c>
      <c r="M653" s="23" t="str">
        <f aca="false">IF(L653="","",MAX(0,Settings!$C$6-L653))</f>
        <v/>
      </c>
      <c r="N653" s="10" t="str">
        <f aca="false">IF(D653="","",IF(I653&lt;=0,"Paid",IF(NOT(OR(B653="Micro",B653="Small")),"Not covered by s.15",IF(M653&gt;0,"MSME overdue","MSME within due date"))))</f>
        <v/>
      </c>
      <c r="O653" s="22" t="str">
        <f aca="false">IF(N653&lt;&gt;"MSME overdue","",ROUND(I653*((1+Settings!$C$9*Settings!$C$8/12)^(M653/(365/12))-1),0))</f>
        <v/>
      </c>
      <c r="P653" s="10" t="str">
        <f aca="false">IF(OR(L653="",I653&lt;=0),"",IF(L653&lt;=Settings!$C$7,IF(Settings!$C$6&gt;=Settings!$C$7,"Unpaid past due at year end: review","Pay before year end to avoid disallowance"),""))</f>
        <v/>
      </c>
    </row>
    <row r="654" customFormat="false" ht="15" hidden="false" customHeight="false" outlineLevel="0" collapsed="false">
      <c r="A654" s="8"/>
      <c r="B654" s="8"/>
      <c r="C654" s="19"/>
      <c r="D654" s="8"/>
      <c r="E654" s="17"/>
      <c r="F654" s="17"/>
      <c r="G654" s="21"/>
      <c r="H654" s="21"/>
      <c r="I654" s="22" t="str">
        <f aca="false">IF(D654="","",G654-H654)</f>
        <v/>
      </c>
      <c r="J654" s="23" t="str">
        <f aca="false">IF(D654="","",Settings!$C$6-E654)</f>
        <v/>
      </c>
      <c r="K654" s="10" t="str">
        <f aca="false">IF(D654="","",IF(J654&lt;=30,"0-30 days",IF(J654&lt;=45,"31-45 days",IF(J654&lt;=60,"46-60 days",IF(J654&lt;=90,"61-90 days",IF(J654&lt;=180,"91-180 days","Over 180 days"))))))</f>
        <v/>
      </c>
      <c r="L654" s="24" t="str">
        <f aca="false">IF(OR(D654="",NOT(OR(B654="Micro",B654="Small"))),"",IF(F654="",E654,F654)+IF(C654="",Settings!$C$10,MIN(C654,Settings!$C$11)))</f>
        <v/>
      </c>
      <c r="M654" s="23" t="str">
        <f aca="false">IF(L654="","",MAX(0,Settings!$C$6-L654))</f>
        <v/>
      </c>
      <c r="N654" s="10" t="str">
        <f aca="false">IF(D654="","",IF(I654&lt;=0,"Paid",IF(NOT(OR(B654="Micro",B654="Small")),"Not covered by s.15",IF(M654&gt;0,"MSME overdue","MSME within due date"))))</f>
        <v/>
      </c>
      <c r="O654" s="22" t="str">
        <f aca="false">IF(N654&lt;&gt;"MSME overdue","",ROUND(I654*((1+Settings!$C$9*Settings!$C$8/12)^(M654/(365/12))-1),0))</f>
        <v/>
      </c>
      <c r="P654" s="10" t="str">
        <f aca="false">IF(OR(L654="",I654&lt;=0),"",IF(L654&lt;=Settings!$C$7,IF(Settings!$C$6&gt;=Settings!$C$7,"Unpaid past due at year end: review","Pay before year end to avoid disallowance"),""))</f>
        <v/>
      </c>
    </row>
    <row r="655" customFormat="false" ht="15" hidden="false" customHeight="false" outlineLevel="0" collapsed="false">
      <c r="A655" s="8"/>
      <c r="B655" s="8"/>
      <c r="C655" s="19"/>
      <c r="D655" s="8"/>
      <c r="E655" s="17"/>
      <c r="F655" s="17"/>
      <c r="G655" s="21"/>
      <c r="H655" s="21"/>
      <c r="I655" s="22" t="str">
        <f aca="false">IF(D655="","",G655-H655)</f>
        <v/>
      </c>
      <c r="J655" s="23" t="str">
        <f aca="false">IF(D655="","",Settings!$C$6-E655)</f>
        <v/>
      </c>
      <c r="K655" s="10" t="str">
        <f aca="false">IF(D655="","",IF(J655&lt;=30,"0-30 days",IF(J655&lt;=45,"31-45 days",IF(J655&lt;=60,"46-60 days",IF(J655&lt;=90,"61-90 days",IF(J655&lt;=180,"91-180 days","Over 180 days"))))))</f>
        <v/>
      </c>
      <c r="L655" s="24" t="str">
        <f aca="false">IF(OR(D655="",NOT(OR(B655="Micro",B655="Small"))),"",IF(F655="",E655,F655)+IF(C655="",Settings!$C$10,MIN(C655,Settings!$C$11)))</f>
        <v/>
      </c>
      <c r="M655" s="23" t="str">
        <f aca="false">IF(L655="","",MAX(0,Settings!$C$6-L655))</f>
        <v/>
      </c>
      <c r="N655" s="10" t="str">
        <f aca="false">IF(D655="","",IF(I655&lt;=0,"Paid",IF(NOT(OR(B655="Micro",B655="Small")),"Not covered by s.15",IF(M655&gt;0,"MSME overdue","MSME within due date"))))</f>
        <v/>
      </c>
      <c r="O655" s="22" t="str">
        <f aca="false">IF(N655&lt;&gt;"MSME overdue","",ROUND(I655*((1+Settings!$C$9*Settings!$C$8/12)^(M655/(365/12))-1),0))</f>
        <v/>
      </c>
      <c r="P655" s="10" t="str">
        <f aca="false">IF(OR(L655="",I655&lt;=0),"",IF(L655&lt;=Settings!$C$7,IF(Settings!$C$6&gt;=Settings!$C$7,"Unpaid past due at year end: review","Pay before year end to avoid disallowance"),""))</f>
        <v/>
      </c>
    </row>
    <row r="656" customFormat="false" ht="15" hidden="false" customHeight="false" outlineLevel="0" collapsed="false">
      <c r="A656" s="8"/>
      <c r="B656" s="8"/>
      <c r="C656" s="19"/>
      <c r="D656" s="8"/>
      <c r="E656" s="17"/>
      <c r="F656" s="17"/>
      <c r="G656" s="21"/>
      <c r="H656" s="21"/>
      <c r="I656" s="22" t="str">
        <f aca="false">IF(D656="","",G656-H656)</f>
        <v/>
      </c>
      <c r="J656" s="23" t="str">
        <f aca="false">IF(D656="","",Settings!$C$6-E656)</f>
        <v/>
      </c>
      <c r="K656" s="10" t="str">
        <f aca="false">IF(D656="","",IF(J656&lt;=30,"0-30 days",IF(J656&lt;=45,"31-45 days",IF(J656&lt;=60,"46-60 days",IF(J656&lt;=90,"61-90 days",IF(J656&lt;=180,"91-180 days","Over 180 days"))))))</f>
        <v/>
      </c>
      <c r="L656" s="24" t="str">
        <f aca="false">IF(OR(D656="",NOT(OR(B656="Micro",B656="Small"))),"",IF(F656="",E656,F656)+IF(C656="",Settings!$C$10,MIN(C656,Settings!$C$11)))</f>
        <v/>
      </c>
      <c r="M656" s="23" t="str">
        <f aca="false">IF(L656="","",MAX(0,Settings!$C$6-L656))</f>
        <v/>
      </c>
      <c r="N656" s="10" t="str">
        <f aca="false">IF(D656="","",IF(I656&lt;=0,"Paid",IF(NOT(OR(B656="Micro",B656="Small")),"Not covered by s.15",IF(M656&gt;0,"MSME overdue","MSME within due date"))))</f>
        <v/>
      </c>
      <c r="O656" s="22" t="str">
        <f aca="false">IF(N656&lt;&gt;"MSME overdue","",ROUND(I656*((1+Settings!$C$9*Settings!$C$8/12)^(M656/(365/12))-1),0))</f>
        <v/>
      </c>
      <c r="P656" s="10" t="str">
        <f aca="false">IF(OR(L656="",I656&lt;=0),"",IF(L656&lt;=Settings!$C$7,IF(Settings!$C$6&gt;=Settings!$C$7,"Unpaid past due at year end: review","Pay before year end to avoid disallowance"),""))</f>
        <v/>
      </c>
    </row>
    <row r="657" customFormat="false" ht="15" hidden="false" customHeight="false" outlineLevel="0" collapsed="false">
      <c r="A657" s="8"/>
      <c r="B657" s="8"/>
      <c r="C657" s="19"/>
      <c r="D657" s="8"/>
      <c r="E657" s="17"/>
      <c r="F657" s="17"/>
      <c r="G657" s="21"/>
      <c r="H657" s="21"/>
      <c r="I657" s="22" t="str">
        <f aca="false">IF(D657="","",G657-H657)</f>
        <v/>
      </c>
      <c r="J657" s="23" t="str">
        <f aca="false">IF(D657="","",Settings!$C$6-E657)</f>
        <v/>
      </c>
      <c r="K657" s="10" t="str">
        <f aca="false">IF(D657="","",IF(J657&lt;=30,"0-30 days",IF(J657&lt;=45,"31-45 days",IF(J657&lt;=60,"46-60 days",IF(J657&lt;=90,"61-90 days",IF(J657&lt;=180,"91-180 days","Over 180 days"))))))</f>
        <v/>
      </c>
      <c r="L657" s="24" t="str">
        <f aca="false">IF(OR(D657="",NOT(OR(B657="Micro",B657="Small"))),"",IF(F657="",E657,F657)+IF(C657="",Settings!$C$10,MIN(C657,Settings!$C$11)))</f>
        <v/>
      </c>
      <c r="M657" s="23" t="str">
        <f aca="false">IF(L657="","",MAX(0,Settings!$C$6-L657))</f>
        <v/>
      </c>
      <c r="N657" s="10" t="str">
        <f aca="false">IF(D657="","",IF(I657&lt;=0,"Paid",IF(NOT(OR(B657="Micro",B657="Small")),"Not covered by s.15",IF(M657&gt;0,"MSME overdue","MSME within due date"))))</f>
        <v/>
      </c>
      <c r="O657" s="22" t="str">
        <f aca="false">IF(N657&lt;&gt;"MSME overdue","",ROUND(I657*((1+Settings!$C$9*Settings!$C$8/12)^(M657/(365/12))-1),0))</f>
        <v/>
      </c>
      <c r="P657" s="10" t="str">
        <f aca="false">IF(OR(L657="",I657&lt;=0),"",IF(L657&lt;=Settings!$C$7,IF(Settings!$C$6&gt;=Settings!$C$7,"Unpaid past due at year end: review","Pay before year end to avoid disallowance"),""))</f>
        <v/>
      </c>
    </row>
    <row r="658" customFormat="false" ht="15" hidden="false" customHeight="false" outlineLevel="0" collapsed="false">
      <c r="A658" s="8"/>
      <c r="B658" s="8"/>
      <c r="C658" s="19"/>
      <c r="D658" s="8"/>
      <c r="E658" s="17"/>
      <c r="F658" s="17"/>
      <c r="G658" s="21"/>
      <c r="H658" s="21"/>
      <c r="I658" s="22" t="str">
        <f aca="false">IF(D658="","",G658-H658)</f>
        <v/>
      </c>
      <c r="J658" s="23" t="str">
        <f aca="false">IF(D658="","",Settings!$C$6-E658)</f>
        <v/>
      </c>
      <c r="K658" s="10" t="str">
        <f aca="false">IF(D658="","",IF(J658&lt;=30,"0-30 days",IF(J658&lt;=45,"31-45 days",IF(J658&lt;=60,"46-60 days",IF(J658&lt;=90,"61-90 days",IF(J658&lt;=180,"91-180 days","Over 180 days"))))))</f>
        <v/>
      </c>
      <c r="L658" s="24" t="str">
        <f aca="false">IF(OR(D658="",NOT(OR(B658="Micro",B658="Small"))),"",IF(F658="",E658,F658)+IF(C658="",Settings!$C$10,MIN(C658,Settings!$C$11)))</f>
        <v/>
      </c>
      <c r="M658" s="23" t="str">
        <f aca="false">IF(L658="","",MAX(0,Settings!$C$6-L658))</f>
        <v/>
      </c>
      <c r="N658" s="10" t="str">
        <f aca="false">IF(D658="","",IF(I658&lt;=0,"Paid",IF(NOT(OR(B658="Micro",B658="Small")),"Not covered by s.15",IF(M658&gt;0,"MSME overdue","MSME within due date"))))</f>
        <v/>
      </c>
      <c r="O658" s="22" t="str">
        <f aca="false">IF(N658&lt;&gt;"MSME overdue","",ROUND(I658*((1+Settings!$C$9*Settings!$C$8/12)^(M658/(365/12))-1),0))</f>
        <v/>
      </c>
      <c r="P658" s="10" t="str">
        <f aca="false">IF(OR(L658="",I658&lt;=0),"",IF(L658&lt;=Settings!$C$7,IF(Settings!$C$6&gt;=Settings!$C$7,"Unpaid past due at year end: review","Pay before year end to avoid disallowance"),""))</f>
        <v/>
      </c>
    </row>
    <row r="659" customFormat="false" ht="15" hidden="false" customHeight="false" outlineLevel="0" collapsed="false">
      <c r="A659" s="8"/>
      <c r="B659" s="8"/>
      <c r="C659" s="19"/>
      <c r="D659" s="8"/>
      <c r="E659" s="17"/>
      <c r="F659" s="17"/>
      <c r="G659" s="21"/>
      <c r="H659" s="21"/>
      <c r="I659" s="22" t="str">
        <f aca="false">IF(D659="","",G659-H659)</f>
        <v/>
      </c>
      <c r="J659" s="23" t="str">
        <f aca="false">IF(D659="","",Settings!$C$6-E659)</f>
        <v/>
      </c>
      <c r="K659" s="10" t="str">
        <f aca="false">IF(D659="","",IF(J659&lt;=30,"0-30 days",IF(J659&lt;=45,"31-45 days",IF(J659&lt;=60,"46-60 days",IF(J659&lt;=90,"61-90 days",IF(J659&lt;=180,"91-180 days","Over 180 days"))))))</f>
        <v/>
      </c>
      <c r="L659" s="24" t="str">
        <f aca="false">IF(OR(D659="",NOT(OR(B659="Micro",B659="Small"))),"",IF(F659="",E659,F659)+IF(C659="",Settings!$C$10,MIN(C659,Settings!$C$11)))</f>
        <v/>
      </c>
      <c r="M659" s="23" t="str">
        <f aca="false">IF(L659="","",MAX(0,Settings!$C$6-L659))</f>
        <v/>
      </c>
      <c r="N659" s="10" t="str">
        <f aca="false">IF(D659="","",IF(I659&lt;=0,"Paid",IF(NOT(OR(B659="Micro",B659="Small")),"Not covered by s.15",IF(M659&gt;0,"MSME overdue","MSME within due date"))))</f>
        <v/>
      </c>
      <c r="O659" s="22" t="str">
        <f aca="false">IF(N659&lt;&gt;"MSME overdue","",ROUND(I659*((1+Settings!$C$9*Settings!$C$8/12)^(M659/(365/12))-1),0))</f>
        <v/>
      </c>
      <c r="P659" s="10" t="str">
        <f aca="false">IF(OR(L659="",I659&lt;=0),"",IF(L659&lt;=Settings!$C$7,IF(Settings!$C$6&gt;=Settings!$C$7,"Unpaid past due at year end: review","Pay before year end to avoid disallowance"),""))</f>
        <v/>
      </c>
    </row>
    <row r="660" customFormat="false" ht="15" hidden="false" customHeight="false" outlineLevel="0" collapsed="false">
      <c r="A660" s="8"/>
      <c r="B660" s="8"/>
      <c r="C660" s="19"/>
      <c r="D660" s="8"/>
      <c r="E660" s="17"/>
      <c r="F660" s="17"/>
      <c r="G660" s="21"/>
      <c r="H660" s="21"/>
      <c r="I660" s="22" t="str">
        <f aca="false">IF(D660="","",G660-H660)</f>
        <v/>
      </c>
      <c r="J660" s="23" t="str">
        <f aca="false">IF(D660="","",Settings!$C$6-E660)</f>
        <v/>
      </c>
      <c r="K660" s="10" t="str">
        <f aca="false">IF(D660="","",IF(J660&lt;=30,"0-30 days",IF(J660&lt;=45,"31-45 days",IF(J660&lt;=60,"46-60 days",IF(J660&lt;=90,"61-90 days",IF(J660&lt;=180,"91-180 days","Over 180 days"))))))</f>
        <v/>
      </c>
      <c r="L660" s="24" t="str">
        <f aca="false">IF(OR(D660="",NOT(OR(B660="Micro",B660="Small"))),"",IF(F660="",E660,F660)+IF(C660="",Settings!$C$10,MIN(C660,Settings!$C$11)))</f>
        <v/>
      </c>
      <c r="M660" s="23" t="str">
        <f aca="false">IF(L660="","",MAX(0,Settings!$C$6-L660))</f>
        <v/>
      </c>
      <c r="N660" s="10" t="str">
        <f aca="false">IF(D660="","",IF(I660&lt;=0,"Paid",IF(NOT(OR(B660="Micro",B660="Small")),"Not covered by s.15",IF(M660&gt;0,"MSME overdue","MSME within due date"))))</f>
        <v/>
      </c>
      <c r="O660" s="22" t="str">
        <f aca="false">IF(N660&lt;&gt;"MSME overdue","",ROUND(I660*((1+Settings!$C$9*Settings!$C$8/12)^(M660/(365/12))-1),0))</f>
        <v/>
      </c>
      <c r="P660" s="10" t="str">
        <f aca="false">IF(OR(L660="",I660&lt;=0),"",IF(L660&lt;=Settings!$C$7,IF(Settings!$C$6&gt;=Settings!$C$7,"Unpaid past due at year end: review","Pay before year end to avoid disallowance"),""))</f>
        <v/>
      </c>
    </row>
    <row r="661" customFormat="false" ht="15" hidden="false" customHeight="false" outlineLevel="0" collapsed="false">
      <c r="A661" s="8"/>
      <c r="B661" s="8"/>
      <c r="C661" s="19"/>
      <c r="D661" s="8"/>
      <c r="E661" s="17"/>
      <c r="F661" s="17"/>
      <c r="G661" s="21"/>
      <c r="H661" s="21"/>
      <c r="I661" s="22" t="str">
        <f aca="false">IF(D661="","",G661-H661)</f>
        <v/>
      </c>
      <c r="J661" s="23" t="str">
        <f aca="false">IF(D661="","",Settings!$C$6-E661)</f>
        <v/>
      </c>
      <c r="K661" s="10" t="str">
        <f aca="false">IF(D661="","",IF(J661&lt;=30,"0-30 days",IF(J661&lt;=45,"31-45 days",IF(J661&lt;=60,"46-60 days",IF(J661&lt;=90,"61-90 days",IF(J661&lt;=180,"91-180 days","Over 180 days"))))))</f>
        <v/>
      </c>
      <c r="L661" s="24" t="str">
        <f aca="false">IF(OR(D661="",NOT(OR(B661="Micro",B661="Small"))),"",IF(F661="",E661,F661)+IF(C661="",Settings!$C$10,MIN(C661,Settings!$C$11)))</f>
        <v/>
      </c>
      <c r="M661" s="23" t="str">
        <f aca="false">IF(L661="","",MAX(0,Settings!$C$6-L661))</f>
        <v/>
      </c>
      <c r="N661" s="10" t="str">
        <f aca="false">IF(D661="","",IF(I661&lt;=0,"Paid",IF(NOT(OR(B661="Micro",B661="Small")),"Not covered by s.15",IF(M661&gt;0,"MSME overdue","MSME within due date"))))</f>
        <v/>
      </c>
      <c r="O661" s="22" t="str">
        <f aca="false">IF(N661&lt;&gt;"MSME overdue","",ROUND(I661*((1+Settings!$C$9*Settings!$C$8/12)^(M661/(365/12))-1),0))</f>
        <v/>
      </c>
      <c r="P661" s="10" t="str">
        <f aca="false">IF(OR(L661="",I661&lt;=0),"",IF(L661&lt;=Settings!$C$7,IF(Settings!$C$6&gt;=Settings!$C$7,"Unpaid past due at year end: review","Pay before year end to avoid disallowance"),""))</f>
        <v/>
      </c>
    </row>
    <row r="662" customFormat="false" ht="15" hidden="false" customHeight="false" outlineLevel="0" collapsed="false">
      <c r="A662" s="8"/>
      <c r="B662" s="8"/>
      <c r="C662" s="19"/>
      <c r="D662" s="8"/>
      <c r="E662" s="17"/>
      <c r="F662" s="17"/>
      <c r="G662" s="21"/>
      <c r="H662" s="21"/>
      <c r="I662" s="22" t="str">
        <f aca="false">IF(D662="","",G662-H662)</f>
        <v/>
      </c>
      <c r="J662" s="23" t="str">
        <f aca="false">IF(D662="","",Settings!$C$6-E662)</f>
        <v/>
      </c>
      <c r="K662" s="10" t="str">
        <f aca="false">IF(D662="","",IF(J662&lt;=30,"0-30 days",IF(J662&lt;=45,"31-45 days",IF(J662&lt;=60,"46-60 days",IF(J662&lt;=90,"61-90 days",IF(J662&lt;=180,"91-180 days","Over 180 days"))))))</f>
        <v/>
      </c>
      <c r="L662" s="24" t="str">
        <f aca="false">IF(OR(D662="",NOT(OR(B662="Micro",B662="Small"))),"",IF(F662="",E662,F662)+IF(C662="",Settings!$C$10,MIN(C662,Settings!$C$11)))</f>
        <v/>
      </c>
      <c r="M662" s="23" t="str">
        <f aca="false">IF(L662="","",MAX(0,Settings!$C$6-L662))</f>
        <v/>
      </c>
      <c r="N662" s="10" t="str">
        <f aca="false">IF(D662="","",IF(I662&lt;=0,"Paid",IF(NOT(OR(B662="Micro",B662="Small")),"Not covered by s.15",IF(M662&gt;0,"MSME overdue","MSME within due date"))))</f>
        <v/>
      </c>
      <c r="O662" s="22" t="str">
        <f aca="false">IF(N662&lt;&gt;"MSME overdue","",ROUND(I662*((1+Settings!$C$9*Settings!$C$8/12)^(M662/(365/12))-1),0))</f>
        <v/>
      </c>
      <c r="P662" s="10" t="str">
        <f aca="false">IF(OR(L662="",I662&lt;=0),"",IF(L662&lt;=Settings!$C$7,IF(Settings!$C$6&gt;=Settings!$C$7,"Unpaid past due at year end: review","Pay before year end to avoid disallowance"),""))</f>
        <v/>
      </c>
    </row>
    <row r="663" customFormat="false" ht="15" hidden="false" customHeight="false" outlineLevel="0" collapsed="false">
      <c r="A663" s="8"/>
      <c r="B663" s="8"/>
      <c r="C663" s="19"/>
      <c r="D663" s="8"/>
      <c r="E663" s="17"/>
      <c r="F663" s="17"/>
      <c r="G663" s="21"/>
      <c r="H663" s="21"/>
      <c r="I663" s="22" t="str">
        <f aca="false">IF(D663="","",G663-H663)</f>
        <v/>
      </c>
      <c r="J663" s="23" t="str">
        <f aca="false">IF(D663="","",Settings!$C$6-E663)</f>
        <v/>
      </c>
      <c r="K663" s="10" t="str">
        <f aca="false">IF(D663="","",IF(J663&lt;=30,"0-30 days",IF(J663&lt;=45,"31-45 days",IF(J663&lt;=60,"46-60 days",IF(J663&lt;=90,"61-90 days",IF(J663&lt;=180,"91-180 days","Over 180 days"))))))</f>
        <v/>
      </c>
      <c r="L663" s="24" t="str">
        <f aca="false">IF(OR(D663="",NOT(OR(B663="Micro",B663="Small"))),"",IF(F663="",E663,F663)+IF(C663="",Settings!$C$10,MIN(C663,Settings!$C$11)))</f>
        <v/>
      </c>
      <c r="M663" s="23" t="str">
        <f aca="false">IF(L663="","",MAX(0,Settings!$C$6-L663))</f>
        <v/>
      </c>
      <c r="N663" s="10" t="str">
        <f aca="false">IF(D663="","",IF(I663&lt;=0,"Paid",IF(NOT(OR(B663="Micro",B663="Small")),"Not covered by s.15",IF(M663&gt;0,"MSME overdue","MSME within due date"))))</f>
        <v/>
      </c>
      <c r="O663" s="22" t="str">
        <f aca="false">IF(N663&lt;&gt;"MSME overdue","",ROUND(I663*((1+Settings!$C$9*Settings!$C$8/12)^(M663/(365/12))-1),0))</f>
        <v/>
      </c>
      <c r="P663" s="10" t="str">
        <f aca="false">IF(OR(L663="",I663&lt;=0),"",IF(L663&lt;=Settings!$C$7,IF(Settings!$C$6&gt;=Settings!$C$7,"Unpaid past due at year end: review","Pay before year end to avoid disallowance"),""))</f>
        <v/>
      </c>
    </row>
    <row r="664" customFormat="false" ht="15" hidden="false" customHeight="false" outlineLevel="0" collapsed="false">
      <c r="A664" s="8"/>
      <c r="B664" s="8"/>
      <c r="C664" s="19"/>
      <c r="D664" s="8"/>
      <c r="E664" s="17"/>
      <c r="F664" s="17"/>
      <c r="G664" s="21"/>
      <c r="H664" s="21"/>
      <c r="I664" s="22" t="str">
        <f aca="false">IF(D664="","",G664-H664)</f>
        <v/>
      </c>
      <c r="J664" s="23" t="str">
        <f aca="false">IF(D664="","",Settings!$C$6-E664)</f>
        <v/>
      </c>
      <c r="K664" s="10" t="str">
        <f aca="false">IF(D664="","",IF(J664&lt;=30,"0-30 days",IF(J664&lt;=45,"31-45 days",IF(J664&lt;=60,"46-60 days",IF(J664&lt;=90,"61-90 days",IF(J664&lt;=180,"91-180 days","Over 180 days"))))))</f>
        <v/>
      </c>
      <c r="L664" s="24" t="str">
        <f aca="false">IF(OR(D664="",NOT(OR(B664="Micro",B664="Small"))),"",IF(F664="",E664,F664)+IF(C664="",Settings!$C$10,MIN(C664,Settings!$C$11)))</f>
        <v/>
      </c>
      <c r="M664" s="23" t="str">
        <f aca="false">IF(L664="","",MAX(0,Settings!$C$6-L664))</f>
        <v/>
      </c>
      <c r="N664" s="10" t="str">
        <f aca="false">IF(D664="","",IF(I664&lt;=0,"Paid",IF(NOT(OR(B664="Micro",B664="Small")),"Not covered by s.15",IF(M664&gt;0,"MSME overdue","MSME within due date"))))</f>
        <v/>
      </c>
      <c r="O664" s="22" t="str">
        <f aca="false">IF(N664&lt;&gt;"MSME overdue","",ROUND(I664*((1+Settings!$C$9*Settings!$C$8/12)^(M664/(365/12))-1),0))</f>
        <v/>
      </c>
      <c r="P664" s="10" t="str">
        <f aca="false">IF(OR(L664="",I664&lt;=0),"",IF(L664&lt;=Settings!$C$7,IF(Settings!$C$6&gt;=Settings!$C$7,"Unpaid past due at year end: review","Pay before year end to avoid disallowance"),""))</f>
        <v/>
      </c>
    </row>
    <row r="665" customFormat="false" ht="15" hidden="false" customHeight="false" outlineLevel="0" collapsed="false">
      <c r="A665" s="8"/>
      <c r="B665" s="8"/>
      <c r="C665" s="19"/>
      <c r="D665" s="8"/>
      <c r="E665" s="17"/>
      <c r="F665" s="17"/>
      <c r="G665" s="21"/>
      <c r="H665" s="21"/>
      <c r="I665" s="22" t="str">
        <f aca="false">IF(D665="","",G665-H665)</f>
        <v/>
      </c>
      <c r="J665" s="23" t="str">
        <f aca="false">IF(D665="","",Settings!$C$6-E665)</f>
        <v/>
      </c>
      <c r="K665" s="10" t="str">
        <f aca="false">IF(D665="","",IF(J665&lt;=30,"0-30 days",IF(J665&lt;=45,"31-45 days",IF(J665&lt;=60,"46-60 days",IF(J665&lt;=90,"61-90 days",IF(J665&lt;=180,"91-180 days","Over 180 days"))))))</f>
        <v/>
      </c>
      <c r="L665" s="24" t="str">
        <f aca="false">IF(OR(D665="",NOT(OR(B665="Micro",B665="Small"))),"",IF(F665="",E665,F665)+IF(C665="",Settings!$C$10,MIN(C665,Settings!$C$11)))</f>
        <v/>
      </c>
      <c r="M665" s="23" t="str">
        <f aca="false">IF(L665="","",MAX(0,Settings!$C$6-L665))</f>
        <v/>
      </c>
      <c r="N665" s="10" t="str">
        <f aca="false">IF(D665="","",IF(I665&lt;=0,"Paid",IF(NOT(OR(B665="Micro",B665="Small")),"Not covered by s.15",IF(M665&gt;0,"MSME overdue","MSME within due date"))))</f>
        <v/>
      </c>
      <c r="O665" s="22" t="str">
        <f aca="false">IF(N665&lt;&gt;"MSME overdue","",ROUND(I665*((1+Settings!$C$9*Settings!$C$8/12)^(M665/(365/12))-1),0))</f>
        <v/>
      </c>
      <c r="P665" s="10" t="str">
        <f aca="false">IF(OR(L665="",I665&lt;=0),"",IF(L665&lt;=Settings!$C$7,IF(Settings!$C$6&gt;=Settings!$C$7,"Unpaid past due at year end: review","Pay before year end to avoid disallowance"),""))</f>
        <v/>
      </c>
    </row>
    <row r="666" customFormat="false" ht="15" hidden="false" customHeight="false" outlineLevel="0" collapsed="false">
      <c r="A666" s="8"/>
      <c r="B666" s="8"/>
      <c r="C666" s="19"/>
      <c r="D666" s="8"/>
      <c r="E666" s="17"/>
      <c r="F666" s="17"/>
      <c r="G666" s="21"/>
      <c r="H666" s="21"/>
      <c r="I666" s="22" t="str">
        <f aca="false">IF(D666="","",G666-H666)</f>
        <v/>
      </c>
      <c r="J666" s="23" t="str">
        <f aca="false">IF(D666="","",Settings!$C$6-E666)</f>
        <v/>
      </c>
      <c r="K666" s="10" t="str">
        <f aca="false">IF(D666="","",IF(J666&lt;=30,"0-30 days",IF(J666&lt;=45,"31-45 days",IF(J666&lt;=60,"46-60 days",IF(J666&lt;=90,"61-90 days",IF(J666&lt;=180,"91-180 days","Over 180 days"))))))</f>
        <v/>
      </c>
      <c r="L666" s="24" t="str">
        <f aca="false">IF(OR(D666="",NOT(OR(B666="Micro",B666="Small"))),"",IF(F666="",E666,F666)+IF(C666="",Settings!$C$10,MIN(C666,Settings!$C$11)))</f>
        <v/>
      </c>
      <c r="M666" s="23" t="str">
        <f aca="false">IF(L666="","",MAX(0,Settings!$C$6-L666))</f>
        <v/>
      </c>
      <c r="N666" s="10" t="str">
        <f aca="false">IF(D666="","",IF(I666&lt;=0,"Paid",IF(NOT(OR(B666="Micro",B666="Small")),"Not covered by s.15",IF(M666&gt;0,"MSME overdue","MSME within due date"))))</f>
        <v/>
      </c>
      <c r="O666" s="22" t="str">
        <f aca="false">IF(N666&lt;&gt;"MSME overdue","",ROUND(I666*((1+Settings!$C$9*Settings!$C$8/12)^(M666/(365/12))-1),0))</f>
        <v/>
      </c>
      <c r="P666" s="10" t="str">
        <f aca="false">IF(OR(L666="",I666&lt;=0),"",IF(L666&lt;=Settings!$C$7,IF(Settings!$C$6&gt;=Settings!$C$7,"Unpaid past due at year end: review","Pay before year end to avoid disallowance"),""))</f>
        <v/>
      </c>
    </row>
    <row r="667" customFormat="false" ht="15" hidden="false" customHeight="false" outlineLevel="0" collapsed="false">
      <c r="A667" s="8"/>
      <c r="B667" s="8"/>
      <c r="C667" s="19"/>
      <c r="D667" s="8"/>
      <c r="E667" s="17"/>
      <c r="F667" s="17"/>
      <c r="G667" s="21"/>
      <c r="H667" s="21"/>
      <c r="I667" s="22" t="str">
        <f aca="false">IF(D667="","",G667-H667)</f>
        <v/>
      </c>
      <c r="J667" s="23" t="str">
        <f aca="false">IF(D667="","",Settings!$C$6-E667)</f>
        <v/>
      </c>
      <c r="K667" s="10" t="str">
        <f aca="false">IF(D667="","",IF(J667&lt;=30,"0-30 days",IF(J667&lt;=45,"31-45 days",IF(J667&lt;=60,"46-60 days",IF(J667&lt;=90,"61-90 days",IF(J667&lt;=180,"91-180 days","Over 180 days"))))))</f>
        <v/>
      </c>
      <c r="L667" s="24" t="str">
        <f aca="false">IF(OR(D667="",NOT(OR(B667="Micro",B667="Small"))),"",IF(F667="",E667,F667)+IF(C667="",Settings!$C$10,MIN(C667,Settings!$C$11)))</f>
        <v/>
      </c>
      <c r="M667" s="23" t="str">
        <f aca="false">IF(L667="","",MAX(0,Settings!$C$6-L667))</f>
        <v/>
      </c>
      <c r="N667" s="10" t="str">
        <f aca="false">IF(D667="","",IF(I667&lt;=0,"Paid",IF(NOT(OR(B667="Micro",B667="Small")),"Not covered by s.15",IF(M667&gt;0,"MSME overdue","MSME within due date"))))</f>
        <v/>
      </c>
      <c r="O667" s="22" t="str">
        <f aca="false">IF(N667&lt;&gt;"MSME overdue","",ROUND(I667*((1+Settings!$C$9*Settings!$C$8/12)^(M667/(365/12))-1),0))</f>
        <v/>
      </c>
      <c r="P667" s="10" t="str">
        <f aca="false">IF(OR(L667="",I667&lt;=0),"",IF(L667&lt;=Settings!$C$7,IF(Settings!$C$6&gt;=Settings!$C$7,"Unpaid past due at year end: review","Pay before year end to avoid disallowance"),""))</f>
        <v/>
      </c>
    </row>
    <row r="668" customFormat="false" ht="15" hidden="false" customHeight="false" outlineLevel="0" collapsed="false">
      <c r="A668" s="8"/>
      <c r="B668" s="8"/>
      <c r="C668" s="19"/>
      <c r="D668" s="8"/>
      <c r="E668" s="17"/>
      <c r="F668" s="17"/>
      <c r="G668" s="21"/>
      <c r="H668" s="21"/>
      <c r="I668" s="22" t="str">
        <f aca="false">IF(D668="","",G668-H668)</f>
        <v/>
      </c>
      <c r="J668" s="23" t="str">
        <f aca="false">IF(D668="","",Settings!$C$6-E668)</f>
        <v/>
      </c>
      <c r="K668" s="10" t="str">
        <f aca="false">IF(D668="","",IF(J668&lt;=30,"0-30 days",IF(J668&lt;=45,"31-45 days",IF(J668&lt;=60,"46-60 days",IF(J668&lt;=90,"61-90 days",IF(J668&lt;=180,"91-180 days","Over 180 days"))))))</f>
        <v/>
      </c>
      <c r="L668" s="24" t="str">
        <f aca="false">IF(OR(D668="",NOT(OR(B668="Micro",B668="Small"))),"",IF(F668="",E668,F668)+IF(C668="",Settings!$C$10,MIN(C668,Settings!$C$11)))</f>
        <v/>
      </c>
      <c r="M668" s="23" t="str">
        <f aca="false">IF(L668="","",MAX(0,Settings!$C$6-L668))</f>
        <v/>
      </c>
      <c r="N668" s="10" t="str">
        <f aca="false">IF(D668="","",IF(I668&lt;=0,"Paid",IF(NOT(OR(B668="Micro",B668="Small")),"Not covered by s.15",IF(M668&gt;0,"MSME overdue","MSME within due date"))))</f>
        <v/>
      </c>
      <c r="O668" s="22" t="str">
        <f aca="false">IF(N668&lt;&gt;"MSME overdue","",ROUND(I668*((1+Settings!$C$9*Settings!$C$8/12)^(M668/(365/12))-1),0))</f>
        <v/>
      </c>
      <c r="P668" s="10" t="str">
        <f aca="false">IF(OR(L668="",I668&lt;=0),"",IF(L668&lt;=Settings!$C$7,IF(Settings!$C$6&gt;=Settings!$C$7,"Unpaid past due at year end: review","Pay before year end to avoid disallowance"),""))</f>
        <v/>
      </c>
    </row>
    <row r="669" customFormat="false" ht="15" hidden="false" customHeight="false" outlineLevel="0" collapsed="false">
      <c r="A669" s="8"/>
      <c r="B669" s="8"/>
      <c r="C669" s="19"/>
      <c r="D669" s="8"/>
      <c r="E669" s="17"/>
      <c r="F669" s="17"/>
      <c r="G669" s="21"/>
      <c r="H669" s="21"/>
      <c r="I669" s="22" t="str">
        <f aca="false">IF(D669="","",G669-H669)</f>
        <v/>
      </c>
      <c r="J669" s="23" t="str">
        <f aca="false">IF(D669="","",Settings!$C$6-E669)</f>
        <v/>
      </c>
      <c r="K669" s="10" t="str">
        <f aca="false">IF(D669="","",IF(J669&lt;=30,"0-30 days",IF(J669&lt;=45,"31-45 days",IF(J669&lt;=60,"46-60 days",IF(J669&lt;=90,"61-90 days",IF(J669&lt;=180,"91-180 days","Over 180 days"))))))</f>
        <v/>
      </c>
      <c r="L669" s="24" t="str">
        <f aca="false">IF(OR(D669="",NOT(OR(B669="Micro",B669="Small"))),"",IF(F669="",E669,F669)+IF(C669="",Settings!$C$10,MIN(C669,Settings!$C$11)))</f>
        <v/>
      </c>
      <c r="M669" s="23" t="str">
        <f aca="false">IF(L669="","",MAX(0,Settings!$C$6-L669))</f>
        <v/>
      </c>
      <c r="N669" s="10" t="str">
        <f aca="false">IF(D669="","",IF(I669&lt;=0,"Paid",IF(NOT(OR(B669="Micro",B669="Small")),"Not covered by s.15",IF(M669&gt;0,"MSME overdue","MSME within due date"))))</f>
        <v/>
      </c>
      <c r="O669" s="22" t="str">
        <f aca="false">IF(N669&lt;&gt;"MSME overdue","",ROUND(I669*((1+Settings!$C$9*Settings!$C$8/12)^(M669/(365/12))-1),0))</f>
        <v/>
      </c>
      <c r="P669" s="10" t="str">
        <f aca="false">IF(OR(L669="",I669&lt;=0),"",IF(L669&lt;=Settings!$C$7,IF(Settings!$C$6&gt;=Settings!$C$7,"Unpaid past due at year end: review","Pay before year end to avoid disallowance"),""))</f>
        <v/>
      </c>
    </row>
    <row r="670" customFormat="false" ht="15" hidden="false" customHeight="false" outlineLevel="0" collapsed="false">
      <c r="A670" s="8"/>
      <c r="B670" s="8"/>
      <c r="C670" s="19"/>
      <c r="D670" s="8"/>
      <c r="E670" s="17"/>
      <c r="F670" s="17"/>
      <c r="G670" s="21"/>
      <c r="H670" s="21"/>
      <c r="I670" s="22" t="str">
        <f aca="false">IF(D670="","",G670-H670)</f>
        <v/>
      </c>
      <c r="J670" s="23" t="str">
        <f aca="false">IF(D670="","",Settings!$C$6-E670)</f>
        <v/>
      </c>
      <c r="K670" s="10" t="str">
        <f aca="false">IF(D670="","",IF(J670&lt;=30,"0-30 days",IF(J670&lt;=45,"31-45 days",IF(J670&lt;=60,"46-60 days",IF(J670&lt;=90,"61-90 days",IF(J670&lt;=180,"91-180 days","Over 180 days"))))))</f>
        <v/>
      </c>
      <c r="L670" s="24" t="str">
        <f aca="false">IF(OR(D670="",NOT(OR(B670="Micro",B670="Small"))),"",IF(F670="",E670,F670)+IF(C670="",Settings!$C$10,MIN(C670,Settings!$C$11)))</f>
        <v/>
      </c>
      <c r="M670" s="23" t="str">
        <f aca="false">IF(L670="","",MAX(0,Settings!$C$6-L670))</f>
        <v/>
      </c>
      <c r="N670" s="10" t="str">
        <f aca="false">IF(D670="","",IF(I670&lt;=0,"Paid",IF(NOT(OR(B670="Micro",B670="Small")),"Not covered by s.15",IF(M670&gt;0,"MSME overdue","MSME within due date"))))</f>
        <v/>
      </c>
      <c r="O670" s="22" t="str">
        <f aca="false">IF(N670&lt;&gt;"MSME overdue","",ROUND(I670*((1+Settings!$C$9*Settings!$C$8/12)^(M670/(365/12))-1),0))</f>
        <v/>
      </c>
      <c r="P670" s="10" t="str">
        <f aca="false">IF(OR(L670="",I670&lt;=0),"",IF(L670&lt;=Settings!$C$7,IF(Settings!$C$6&gt;=Settings!$C$7,"Unpaid past due at year end: review","Pay before year end to avoid disallowance"),""))</f>
        <v/>
      </c>
    </row>
    <row r="671" customFormat="false" ht="15" hidden="false" customHeight="false" outlineLevel="0" collapsed="false">
      <c r="A671" s="8"/>
      <c r="B671" s="8"/>
      <c r="C671" s="19"/>
      <c r="D671" s="8"/>
      <c r="E671" s="17"/>
      <c r="F671" s="17"/>
      <c r="G671" s="21"/>
      <c r="H671" s="21"/>
      <c r="I671" s="22" t="str">
        <f aca="false">IF(D671="","",G671-H671)</f>
        <v/>
      </c>
      <c r="J671" s="23" t="str">
        <f aca="false">IF(D671="","",Settings!$C$6-E671)</f>
        <v/>
      </c>
      <c r="K671" s="10" t="str">
        <f aca="false">IF(D671="","",IF(J671&lt;=30,"0-30 days",IF(J671&lt;=45,"31-45 days",IF(J671&lt;=60,"46-60 days",IF(J671&lt;=90,"61-90 days",IF(J671&lt;=180,"91-180 days","Over 180 days"))))))</f>
        <v/>
      </c>
      <c r="L671" s="24" t="str">
        <f aca="false">IF(OR(D671="",NOT(OR(B671="Micro",B671="Small"))),"",IF(F671="",E671,F671)+IF(C671="",Settings!$C$10,MIN(C671,Settings!$C$11)))</f>
        <v/>
      </c>
      <c r="M671" s="23" t="str">
        <f aca="false">IF(L671="","",MAX(0,Settings!$C$6-L671))</f>
        <v/>
      </c>
      <c r="N671" s="10" t="str">
        <f aca="false">IF(D671="","",IF(I671&lt;=0,"Paid",IF(NOT(OR(B671="Micro",B671="Small")),"Not covered by s.15",IF(M671&gt;0,"MSME overdue","MSME within due date"))))</f>
        <v/>
      </c>
      <c r="O671" s="22" t="str">
        <f aca="false">IF(N671&lt;&gt;"MSME overdue","",ROUND(I671*((1+Settings!$C$9*Settings!$C$8/12)^(M671/(365/12))-1),0))</f>
        <v/>
      </c>
      <c r="P671" s="10" t="str">
        <f aca="false">IF(OR(L671="",I671&lt;=0),"",IF(L671&lt;=Settings!$C$7,IF(Settings!$C$6&gt;=Settings!$C$7,"Unpaid past due at year end: review","Pay before year end to avoid disallowance"),""))</f>
        <v/>
      </c>
    </row>
    <row r="672" customFormat="false" ht="15" hidden="false" customHeight="false" outlineLevel="0" collapsed="false">
      <c r="A672" s="8"/>
      <c r="B672" s="8"/>
      <c r="C672" s="19"/>
      <c r="D672" s="8"/>
      <c r="E672" s="17"/>
      <c r="F672" s="17"/>
      <c r="G672" s="21"/>
      <c r="H672" s="21"/>
      <c r="I672" s="22" t="str">
        <f aca="false">IF(D672="","",G672-H672)</f>
        <v/>
      </c>
      <c r="J672" s="23" t="str">
        <f aca="false">IF(D672="","",Settings!$C$6-E672)</f>
        <v/>
      </c>
      <c r="K672" s="10" t="str">
        <f aca="false">IF(D672="","",IF(J672&lt;=30,"0-30 days",IF(J672&lt;=45,"31-45 days",IF(J672&lt;=60,"46-60 days",IF(J672&lt;=90,"61-90 days",IF(J672&lt;=180,"91-180 days","Over 180 days"))))))</f>
        <v/>
      </c>
      <c r="L672" s="24" t="str">
        <f aca="false">IF(OR(D672="",NOT(OR(B672="Micro",B672="Small"))),"",IF(F672="",E672,F672)+IF(C672="",Settings!$C$10,MIN(C672,Settings!$C$11)))</f>
        <v/>
      </c>
      <c r="M672" s="23" t="str">
        <f aca="false">IF(L672="","",MAX(0,Settings!$C$6-L672))</f>
        <v/>
      </c>
      <c r="N672" s="10" t="str">
        <f aca="false">IF(D672="","",IF(I672&lt;=0,"Paid",IF(NOT(OR(B672="Micro",B672="Small")),"Not covered by s.15",IF(M672&gt;0,"MSME overdue","MSME within due date"))))</f>
        <v/>
      </c>
      <c r="O672" s="22" t="str">
        <f aca="false">IF(N672&lt;&gt;"MSME overdue","",ROUND(I672*((1+Settings!$C$9*Settings!$C$8/12)^(M672/(365/12))-1),0))</f>
        <v/>
      </c>
      <c r="P672" s="10" t="str">
        <f aca="false">IF(OR(L672="",I672&lt;=0),"",IF(L672&lt;=Settings!$C$7,IF(Settings!$C$6&gt;=Settings!$C$7,"Unpaid past due at year end: review","Pay before year end to avoid disallowance"),""))</f>
        <v/>
      </c>
    </row>
    <row r="673" customFormat="false" ht="15" hidden="false" customHeight="false" outlineLevel="0" collapsed="false">
      <c r="A673" s="8"/>
      <c r="B673" s="8"/>
      <c r="C673" s="19"/>
      <c r="D673" s="8"/>
      <c r="E673" s="17"/>
      <c r="F673" s="17"/>
      <c r="G673" s="21"/>
      <c r="H673" s="21"/>
      <c r="I673" s="22" t="str">
        <f aca="false">IF(D673="","",G673-H673)</f>
        <v/>
      </c>
      <c r="J673" s="23" t="str">
        <f aca="false">IF(D673="","",Settings!$C$6-E673)</f>
        <v/>
      </c>
      <c r="K673" s="10" t="str">
        <f aca="false">IF(D673="","",IF(J673&lt;=30,"0-30 days",IF(J673&lt;=45,"31-45 days",IF(J673&lt;=60,"46-60 days",IF(J673&lt;=90,"61-90 days",IF(J673&lt;=180,"91-180 days","Over 180 days"))))))</f>
        <v/>
      </c>
      <c r="L673" s="24" t="str">
        <f aca="false">IF(OR(D673="",NOT(OR(B673="Micro",B673="Small"))),"",IF(F673="",E673,F673)+IF(C673="",Settings!$C$10,MIN(C673,Settings!$C$11)))</f>
        <v/>
      </c>
      <c r="M673" s="23" t="str">
        <f aca="false">IF(L673="","",MAX(0,Settings!$C$6-L673))</f>
        <v/>
      </c>
      <c r="N673" s="10" t="str">
        <f aca="false">IF(D673="","",IF(I673&lt;=0,"Paid",IF(NOT(OR(B673="Micro",B673="Small")),"Not covered by s.15",IF(M673&gt;0,"MSME overdue","MSME within due date"))))</f>
        <v/>
      </c>
      <c r="O673" s="22" t="str">
        <f aca="false">IF(N673&lt;&gt;"MSME overdue","",ROUND(I673*((1+Settings!$C$9*Settings!$C$8/12)^(M673/(365/12))-1),0))</f>
        <v/>
      </c>
      <c r="P673" s="10" t="str">
        <f aca="false">IF(OR(L673="",I673&lt;=0),"",IF(L673&lt;=Settings!$C$7,IF(Settings!$C$6&gt;=Settings!$C$7,"Unpaid past due at year end: review","Pay before year end to avoid disallowance"),""))</f>
        <v/>
      </c>
    </row>
    <row r="674" customFormat="false" ht="15" hidden="false" customHeight="false" outlineLevel="0" collapsed="false">
      <c r="A674" s="8"/>
      <c r="B674" s="8"/>
      <c r="C674" s="19"/>
      <c r="D674" s="8"/>
      <c r="E674" s="17"/>
      <c r="F674" s="17"/>
      <c r="G674" s="21"/>
      <c r="H674" s="21"/>
      <c r="I674" s="22" t="str">
        <f aca="false">IF(D674="","",G674-H674)</f>
        <v/>
      </c>
      <c r="J674" s="23" t="str">
        <f aca="false">IF(D674="","",Settings!$C$6-E674)</f>
        <v/>
      </c>
      <c r="K674" s="10" t="str">
        <f aca="false">IF(D674="","",IF(J674&lt;=30,"0-30 days",IF(J674&lt;=45,"31-45 days",IF(J674&lt;=60,"46-60 days",IF(J674&lt;=90,"61-90 days",IF(J674&lt;=180,"91-180 days","Over 180 days"))))))</f>
        <v/>
      </c>
      <c r="L674" s="24" t="str">
        <f aca="false">IF(OR(D674="",NOT(OR(B674="Micro",B674="Small"))),"",IF(F674="",E674,F674)+IF(C674="",Settings!$C$10,MIN(C674,Settings!$C$11)))</f>
        <v/>
      </c>
      <c r="M674" s="23" t="str">
        <f aca="false">IF(L674="","",MAX(0,Settings!$C$6-L674))</f>
        <v/>
      </c>
      <c r="N674" s="10" t="str">
        <f aca="false">IF(D674="","",IF(I674&lt;=0,"Paid",IF(NOT(OR(B674="Micro",B674="Small")),"Not covered by s.15",IF(M674&gt;0,"MSME overdue","MSME within due date"))))</f>
        <v/>
      </c>
      <c r="O674" s="22" t="str">
        <f aca="false">IF(N674&lt;&gt;"MSME overdue","",ROUND(I674*((1+Settings!$C$9*Settings!$C$8/12)^(M674/(365/12))-1),0))</f>
        <v/>
      </c>
      <c r="P674" s="10" t="str">
        <f aca="false">IF(OR(L674="",I674&lt;=0),"",IF(L674&lt;=Settings!$C$7,IF(Settings!$C$6&gt;=Settings!$C$7,"Unpaid past due at year end: review","Pay before year end to avoid disallowance"),""))</f>
        <v/>
      </c>
    </row>
    <row r="675" customFormat="false" ht="15" hidden="false" customHeight="false" outlineLevel="0" collapsed="false">
      <c r="A675" s="8"/>
      <c r="B675" s="8"/>
      <c r="C675" s="19"/>
      <c r="D675" s="8"/>
      <c r="E675" s="17"/>
      <c r="F675" s="17"/>
      <c r="G675" s="21"/>
      <c r="H675" s="21"/>
      <c r="I675" s="22" t="str">
        <f aca="false">IF(D675="","",G675-H675)</f>
        <v/>
      </c>
      <c r="J675" s="23" t="str">
        <f aca="false">IF(D675="","",Settings!$C$6-E675)</f>
        <v/>
      </c>
      <c r="K675" s="10" t="str">
        <f aca="false">IF(D675="","",IF(J675&lt;=30,"0-30 days",IF(J675&lt;=45,"31-45 days",IF(J675&lt;=60,"46-60 days",IF(J675&lt;=90,"61-90 days",IF(J675&lt;=180,"91-180 days","Over 180 days"))))))</f>
        <v/>
      </c>
      <c r="L675" s="24" t="str">
        <f aca="false">IF(OR(D675="",NOT(OR(B675="Micro",B675="Small"))),"",IF(F675="",E675,F675)+IF(C675="",Settings!$C$10,MIN(C675,Settings!$C$11)))</f>
        <v/>
      </c>
      <c r="M675" s="23" t="str">
        <f aca="false">IF(L675="","",MAX(0,Settings!$C$6-L675))</f>
        <v/>
      </c>
      <c r="N675" s="10" t="str">
        <f aca="false">IF(D675="","",IF(I675&lt;=0,"Paid",IF(NOT(OR(B675="Micro",B675="Small")),"Not covered by s.15",IF(M675&gt;0,"MSME overdue","MSME within due date"))))</f>
        <v/>
      </c>
      <c r="O675" s="22" t="str">
        <f aca="false">IF(N675&lt;&gt;"MSME overdue","",ROUND(I675*((1+Settings!$C$9*Settings!$C$8/12)^(M675/(365/12))-1),0))</f>
        <v/>
      </c>
      <c r="P675" s="10" t="str">
        <f aca="false">IF(OR(L675="",I675&lt;=0),"",IF(L675&lt;=Settings!$C$7,IF(Settings!$C$6&gt;=Settings!$C$7,"Unpaid past due at year end: review","Pay before year end to avoid disallowance"),""))</f>
        <v/>
      </c>
    </row>
    <row r="676" customFormat="false" ht="15" hidden="false" customHeight="false" outlineLevel="0" collapsed="false">
      <c r="A676" s="8"/>
      <c r="B676" s="8"/>
      <c r="C676" s="19"/>
      <c r="D676" s="8"/>
      <c r="E676" s="17"/>
      <c r="F676" s="17"/>
      <c r="G676" s="21"/>
      <c r="H676" s="21"/>
      <c r="I676" s="22" t="str">
        <f aca="false">IF(D676="","",G676-H676)</f>
        <v/>
      </c>
      <c r="J676" s="23" t="str">
        <f aca="false">IF(D676="","",Settings!$C$6-E676)</f>
        <v/>
      </c>
      <c r="K676" s="10" t="str">
        <f aca="false">IF(D676="","",IF(J676&lt;=30,"0-30 days",IF(J676&lt;=45,"31-45 days",IF(J676&lt;=60,"46-60 days",IF(J676&lt;=90,"61-90 days",IF(J676&lt;=180,"91-180 days","Over 180 days"))))))</f>
        <v/>
      </c>
      <c r="L676" s="24" t="str">
        <f aca="false">IF(OR(D676="",NOT(OR(B676="Micro",B676="Small"))),"",IF(F676="",E676,F676)+IF(C676="",Settings!$C$10,MIN(C676,Settings!$C$11)))</f>
        <v/>
      </c>
      <c r="M676" s="23" t="str">
        <f aca="false">IF(L676="","",MAX(0,Settings!$C$6-L676))</f>
        <v/>
      </c>
      <c r="N676" s="10" t="str">
        <f aca="false">IF(D676="","",IF(I676&lt;=0,"Paid",IF(NOT(OR(B676="Micro",B676="Small")),"Not covered by s.15",IF(M676&gt;0,"MSME overdue","MSME within due date"))))</f>
        <v/>
      </c>
      <c r="O676" s="22" t="str">
        <f aca="false">IF(N676&lt;&gt;"MSME overdue","",ROUND(I676*((1+Settings!$C$9*Settings!$C$8/12)^(M676/(365/12))-1),0))</f>
        <v/>
      </c>
      <c r="P676" s="10" t="str">
        <f aca="false">IF(OR(L676="",I676&lt;=0),"",IF(L676&lt;=Settings!$C$7,IF(Settings!$C$6&gt;=Settings!$C$7,"Unpaid past due at year end: review","Pay before year end to avoid disallowance"),""))</f>
        <v/>
      </c>
    </row>
    <row r="677" customFormat="false" ht="15" hidden="false" customHeight="false" outlineLevel="0" collapsed="false">
      <c r="A677" s="8"/>
      <c r="B677" s="8"/>
      <c r="C677" s="19"/>
      <c r="D677" s="8"/>
      <c r="E677" s="17"/>
      <c r="F677" s="17"/>
      <c r="G677" s="21"/>
      <c r="H677" s="21"/>
      <c r="I677" s="22" t="str">
        <f aca="false">IF(D677="","",G677-H677)</f>
        <v/>
      </c>
      <c r="J677" s="23" t="str">
        <f aca="false">IF(D677="","",Settings!$C$6-E677)</f>
        <v/>
      </c>
      <c r="K677" s="10" t="str">
        <f aca="false">IF(D677="","",IF(J677&lt;=30,"0-30 days",IF(J677&lt;=45,"31-45 days",IF(J677&lt;=60,"46-60 days",IF(J677&lt;=90,"61-90 days",IF(J677&lt;=180,"91-180 days","Over 180 days"))))))</f>
        <v/>
      </c>
      <c r="L677" s="24" t="str">
        <f aca="false">IF(OR(D677="",NOT(OR(B677="Micro",B677="Small"))),"",IF(F677="",E677,F677)+IF(C677="",Settings!$C$10,MIN(C677,Settings!$C$11)))</f>
        <v/>
      </c>
      <c r="M677" s="23" t="str">
        <f aca="false">IF(L677="","",MAX(0,Settings!$C$6-L677))</f>
        <v/>
      </c>
      <c r="N677" s="10" t="str">
        <f aca="false">IF(D677="","",IF(I677&lt;=0,"Paid",IF(NOT(OR(B677="Micro",B677="Small")),"Not covered by s.15",IF(M677&gt;0,"MSME overdue","MSME within due date"))))</f>
        <v/>
      </c>
      <c r="O677" s="22" t="str">
        <f aca="false">IF(N677&lt;&gt;"MSME overdue","",ROUND(I677*((1+Settings!$C$9*Settings!$C$8/12)^(M677/(365/12))-1),0))</f>
        <v/>
      </c>
      <c r="P677" s="10" t="str">
        <f aca="false">IF(OR(L677="",I677&lt;=0),"",IF(L677&lt;=Settings!$C$7,IF(Settings!$C$6&gt;=Settings!$C$7,"Unpaid past due at year end: review","Pay before year end to avoid disallowance"),""))</f>
        <v/>
      </c>
    </row>
    <row r="678" customFormat="false" ht="15" hidden="false" customHeight="false" outlineLevel="0" collapsed="false">
      <c r="A678" s="8"/>
      <c r="B678" s="8"/>
      <c r="C678" s="19"/>
      <c r="D678" s="8"/>
      <c r="E678" s="17"/>
      <c r="F678" s="17"/>
      <c r="G678" s="21"/>
      <c r="H678" s="21"/>
      <c r="I678" s="22" t="str">
        <f aca="false">IF(D678="","",G678-H678)</f>
        <v/>
      </c>
      <c r="J678" s="23" t="str">
        <f aca="false">IF(D678="","",Settings!$C$6-E678)</f>
        <v/>
      </c>
      <c r="K678" s="10" t="str">
        <f aca="false">IF(D678="","",IF(J678&lt;=30,"0-30 days",IF(J678&lt;=45,"31-45 days",IF(J678&lt;=60,"46-60 days",IF(J678&lt;=90,"61-90 days",IF(J678&lt;=180,"91-180 days","Over 180 days"))))))</f>
        <v/>
      </c>
      <c r="L678" s="24" t="str">
        <f aca="false">IF(OR(D678="",NOT(OR(B678="Micro",B678="Small"))),"",IF(F678="",E678,F678)+IF(C678="",Settings!$C$10,MIN(C678,Settings!$C$11)))</f>
        <v/>
      </c>
      <c r="M678" s="23" t="str">
        <f aca="false">IF(L678="","",MAX(0,Settings!$C$6-L678))</f>
        <v/>
      </c>
      <c r="N678" s="10" t="str">
        <f aca="false">IF(D678="","",IF(I678&lt;=0,"Paid",IF(NOT(OR(B678="Micro",B678="Small")),"Not covered by s.15",IF(M678&gt;0,"MSME overdue","MSME within due date"))))</f>
        <v/>
      </c>
      <c r="O678" s="22" t="str">
        <f aca="false">IF(N678&lt;&gt;"MSME overdue","",ROUND(I678*((1+Settings!$C$9*Settings!$C$8/12)^(M678/(365/12))-1),0))</f>
        <v/>
      </c>
      <c r="P678" s="10" t="str">
        <f aca="false">IF(OR(L678="",I678&lt;=0),"",IF(L678&lt;=Settings!$C$7,IF(Settings!$C$6&gt;=Settings!$C$7,"Unpaid past due at year end: review","Pay before year end to avoid disallowance"),""))</f>
        <v/>
      </c>
    </row>
    <row r="679" customFormat="false" ht="15" hidden="false" customHeight="false" outlineLevel="0" collapsed="false">
      <c r="A679" s="8"/>
      <c r="B679" s="8"/>
      <c r="C679" s="19"/>
      <c r="D679" s="8"/>
      <c r="E679" s="17"/>
      <c r="F679" s="17"/>
      <c r="G679" s="21"/>
      <c r="H679" s="21"/>
      <c r="I679" s="22" t="str">
        <f aca="false">IF(D679="","",G679-H679)</f>
        <v/>
      </c>
      <c r="J679" s="23" t="str">
        <f aca="false">IF(D679="","",Settings!$C$6-E679)</f>
        <v/>
      </c>
      <c r="K679" s="10" t="str">
        <f aca="false">IF(D679="","",IF(J679&lt;=30,"0-30 days",IF(J679&lt;=45,"31-45 days",IF(J679&lt;=60,"46-60 days",IF(J679&lt;=90,"61-90 days",IF(J679&lt;=180,"91-180 days","Over 180 days"))))))</f>
        <v/>
      </c>
      <c r="L679" s="24" t="str">
        <f aca="false">IF(OR(D679="",NOT(OR(B679="Micro",B679="Small"))),"",IF(F679="",E679,F679)+IF(C679="",Settings!$C$10,MIN(C679,Settings!$C$11)))</f>
        <v/>
      </c>
      <c r="M679" s="23" t="str">
        <f aca="false">IF(L679="","",MAX(0,Settings!$C$6-L679))</f>
        <v/>
      </c>
      <c r="N679" s="10" t="str">
        <f aca="false">IF(D679="","",IF(I679&lt;=0,"Paid",IF(NOT(OR(B679="Micro",B679="Small")),"Not covered by s.15",IF(M679&gt;0,"MSME overdue","MSME within due date"))))</f>
        <v/>
      </c>
      <c r="O679" s="22" t="str">
        <f aca="false">IF(N679&lt;&gt;"MSME overdue","",ROUND(I679*((1+Settings!$C$9*Settings!$C$8/12)^(M679/(365/12))-1),0))</f>
        <v/>
      </c>
      <c r="P679" s="10" t="str">
        <f aca="false">IF(OR(L679="",I679&lt;=0),"",IF(L679&lt;=Settings!$C$7,IF(Settings!$C$6&gt;=Settings!$C$7,"Unpaid past due at year end: review","Pay before year end to avoid disallowance"),""))</f>
        <v/>
      </c>
    </row>
    <row r="680" customFormat="false" ht="15" hidden="false" customHeight="false" outlineLevel="0" collapsed="false">
      <c r="A680" s="8"/>
      <c r="B680" s="8"/>
      <c r="C680" s="19"/>
      <c r="D680" s="8"/>
      <c r="E680" s="17"/>
      <c r="F680" s="17"/>
      <c r="G680" s="21"/>
      <c r="H680" s="21"/>
      <c r="I680" s="22" t="str">
        <f aca="false">IF(D680="","",G680-H680)</f>
        <v/>
      </c>
      <c r="J680" s="23" t="str">
        <f aca="false">IF(D680="","",Settings!$C$6-E680)</f>
        <v/>
      </c>
      <c r="K680" s="10" t="str">
        <f aca="false">IF(D680="","",IF(J680&lt;=30,"0-30 days",IF(J680&lt;=45,"31-45 days",IF(J680&lt;=60,"46-60 days",IF(J680&lt;=90,"61-90 days",IF(J680&lt;=180,"91-180 days","Over 180 days"))))))</f>
        <v/>
      </c>
      <c r="L680" s="24" t="str">
        <f aca="false">IF(OR(D680="",NOT(OR(B680="Micro",B680="Small"))),"",IF(F680="",E680,F680)+IF(C680="",Settings!$C$10,MIN(C680,Settings!$C$11)))</f>
        <v/>
      </c>
      <c r="M680" s="23" t="str">
        <f aca="false">IF(L680="","",MAX(0,Settings!$C$6-L680))</f>
        <v/>
      </c>
      <c r="N680" s="10" t="str">
        <f aca="false">IF(D680="","",IF(I680&lt;=0,"Paid",IF(NOT(OR(B680="Micro",B680="Small")),"Not covered by s.15",IF(M680&gt;0,"MSME overdue","MSME within due date"))))</f>
        <v/>
      </c>
      <c r="O680" s="22" t="str">
        <f aca="false">IF(N680&lt;&gt;"MSME overdue","",ROUND(I680*((1+Settings!$C$9*Settings!$C$8/12)^(M680/(365/12))-1),0))</f>
        <v/>
      </c>
      <c r="P680" s="10" t="str">
        <f aca="false">IF(OR(L680="",I680&lt;=0),"",IF(L680&lt;=Settings!$C$7,IF(Settings!$C$6&gt;=Settings!$C$7,"Unpaid past due at year end: review","Pay before year end to avoid disallowance"),""))</f>
        <v/>
      </c>
    </row>
    <row r="681" customFormat="false" ht="15" hidden="false" customHeight="false" outlineLevel="0" collapsed="false">
      <c r="A681" s="8"/>
      <c r="B681" s="8"/>
      <c r="C681" s="19"/>
      <c r="D681" s="8"/>
      <c r="E681" s="17"/>
      <c r="F681" s="17"/>
      <c r="G681" s="21"/>
      <c r="H681" s="21"/>
      <c r="I681" s="22" t="str">
        <f aca="false">IF(D681="","",G681-H681)</f>
        <v/>
      </c>
      <c r="J681" s="23" t="str">
        <f aca="false">IF(D681="","",Settings!$C$6-E681)</f>
        <v/>
      </c>
      <c r="K681" s="10" t="str">
        <f aca="false">IF(D681="","",IF(J681&lt;=30,"0-30 days",IF(J681&lt;=45,"31-45 days",IF(J681&lt;=60,"46-60 days",IF(J681&lt;=90,"61-90 days",IF(J681&lt;=180,"91-180 days","Over 180 days"))))))</f>
        <v/>
      </c>
      <c r="L681" s="24" t="str">
        <f aca="false">IF(OR(D681="",NOT(OR(B681="Micro",B681="Small"))),"",IF(F681="",E681,F681)+IF(C681="",Settings!$C$10,MIN(C681,Settings!$C$11)))</f>
        <v/>
      </c>
      <c r="M681" s="23" t="str">
        <f aca="false">IF(L681="","",MAX(0,Settings!$C$6-L681))</f>
        <v/>
      </c>
      <c r="N681" s="10" t="str">
        <f aca="false">IF(D681="","",IF(I681&lt;=0,"Paid",IF(NOT(OR(B681="Micro",B681="Small")),"Not covered by s.15",IF(M681&gt;0,"MSME overdue","MSME within due date"))))</f>
        <v/>
      </c>
      <c r="O681" s="22" t="str">
        <f aca="false">IF(N681&lt;&gt;"MSME overdue","",ROUND(I681*((1+Settings!$C$9*Settings!$C$8/12)^(M681/(365/12))-1),0))</f>
        <v/>
      </c>
      <c r="P681" s="10" t="str">
        <f aca="false">IF(OR(L681="",I681&lt;=0),"",IF(L681&lt;=Settings!$C$7,IF(Settings!$C$6&gt;=Settings!$C$7,"Unpaid past due at year end: review","Pay before year end to avoid disallowance"),""))</f>
        <v/>
      </c>
    </row>
    <row r="682" customFormat="false" ht="15" hidden="false" customHeight="false" outlineLevel="0" collapsed="false">
      <c r="A682" s="8"/>
      <c r="B682" s="8"/>
      <c r="C682" s="19"/>
      <c r="D682" s="8"/>
      <c r="E682" s="17"/>
      <c r="F682" s="17"/>
      <c r="G682" s="21"/>
      <c r="H682" s="21"/>
      <c r="I682" s="22" t="str">
        <f aca="false">IF(D682="","",G682-H682)</f>
        <v/>
      </c>
      <c r="J682" s="23" t="str">
        <f aca="false">IF(D682="","",Settings!$C$6-E682)</f>
        <v/>
      </c>
      <c r="K682" s="10" t="str">
        <f aca="false">IF(D682="","",IF(J682&lt;=30,"0-30 days",IF(J682&lt;=45,"31-45 days",IF(J682&lt;=60,"46-60 days",IF(J682&lt;=90,"61-90 days",IF(J682&lt;=180,"91-180 days","Over 180 days"))))))</f>
        <v/>
      </c>
      <c r="L682" s="24" t="str">
        <f aca="false">IF(OR(D682="",NOT(OR(B682="Micro",B682="Small"))),"",IF(F682="",E682,F682)+IF(C682="",Settings!$C$10,MIN(C682,Settings!$C$11)))</f>
        <v/>
      </c>
      <c r="M682" s="23" t="str">
        <f aca="false">IF(L682="","",MAX(0,Settings!$C$6-L682))</f>
        <v/>
      </c>
      <c r="N682" s="10" t="str">
        <f aca="false">IF(D682="","",IF(I682&lt;=0,"Paid",IF(NOT(OR(B682="Micro",B682="Small")),"Not covered by s.15",IF(M682&gt;0,"MSME overdue","MSME within due date"))))</f>
        <v/>
      </c>
      <c r="O682" s="22" t="str">
        <f aca="false">IF(N682&lt;&gt;"MSME overdue","",ROUND(I682*((1+Settings!$C$9*Settings!$C$8/12)^(M682/(365/12))-1),0))</f>
        <v/>
      </c>
      <c r="P682" s="10" t="str">
        <f aca="false">IF(OR(L682="",I682&lt;=0),"",IF(L682&lt;=Settings!$C$7,IF(Settings!$C$6&gt;=Settings!$C$7,"Unpaid past due at year end: review","Pay before year end to avoid disallowance"),""))</f>
        <v/>
      </c>
    </row>
    <row r="683" customFormat="false" ht="15" hidden="false" customHeight="false" outlineLevel="0" collapsed="false">
      <c r="A683" s="8"/>
      <c r="B683" s="8"/>
      <c r="C683" s="19"/>
      <c r="D683" s="8"/>
      <c r="E683" s="17"/>
      <c r="F683" s="17"/>
      <c r="G683" s="21"/>
      <c r="H683" s="21"/>
      <c r="I683" s="22" t="str">
        <f aca="false">IF(D683="","",G683-H683)</f>
        <v/>
      </c>
      <c r="J683" s="23" t="str">
        <f aca="false">IF(D683="","",Settings!$C$6-E683)</f>
        <v/>
      </c>
      <c r="K683" s="10" t="str">
        <f aca="false">IF(D683="","",IF(J683&lt;=30,"0-30 days",IF(J683&lt;=45,"31-45 days",IF(J683&lt;=60,"46-60 days",IF(J683&lt;=90,"61-90 days",IF(J683&lt;=180,"91-180 days","Over 180 days"))))))</f>
        <v/>
      </c>
      <c r="L683" s="24" t="str">
        <f aca="false">IF(OR(D683="",NOT(OR(B683="Micro",B683="Small"))),"",IF(F683="",E683,F683)+IF(C683="",Settings!$C$10,MIN(C683,Settings!$C$11)))</f>
        <v/>
      </c>
      <c r="M683" s="23" t="str">
        <f aca="false">IF(L683="","",MAX(0,Settings!$C$6-L683))</f>
        <v/>
      </c>
      <c r="N683" s="10" t="str">
        <f aca="false">IF(D683="","",IF(I683&lt;=0,"Paid",IF(NOT(OR(B683="Micro",B683="Small")),"Not covered by s.15",IF(M683&gt;0,"MSME overdue","MSME within due date"))))</f>
        <v/>
      </c>
      <c r="O683" s="22" t="str">
        <f aca="false">IF(N683&lt;&gt;"MSME overdue","",ROUND(I683*((1+Settings!$C$9*Settings!$C$8/12)^(M683/(365/12))-1),0))</f>
        <v/>
      </c>
      <c r="P683" s="10" t="str">
        <f aca="false">IF(OR(L683="",I683&lt;=0),"",IF(L683&lt;=Settings!$C$7,IF(Settings!$C$6&gt;=Settings!$C$7,"Unpaid past due at year end: review","Pay before year end to avoid disallowance"),""))</f>
        <v/>
      </c>
    </row>
    <row r="684" customFormat="false" ht="15" hidden="false" customHeight="false" outlineLevel="0" collapsed="false">
      <c r="A684" s="8"/>
      <c r="B684" s="8"/>
      <c r="C684" s="19"/>
      <c r="D684" s="8"/>
      <c r="E684" s="17"/>
      <c r="F684" s="17"/>
      <c r="G684" s="21"/>
      <c r="H684" s="21"/>
      <c r="I684" s="22" t="str">
        <f aca="false">IF(D684="","",G684-H684)</f>
        <v/>
      </c>
      <c r="J684" s="23" t="str">
        <f aca="false">IF(D684="","",Settings!$C$6-E684)</f>
        <v/>
      </c>
      <c r="K684" s="10" t="str">
        <f aca="false">IF(D684="","",IF(J684&lt;=30,"0-30 days",IF(J684&lt;=45,"31-45 days",IF(J684&lt;=60,"46-60 days",IF(J684&lt;=90,"61-90 days",IF(J684&lt;=180,"91-180 days","Over 180 days"))))))</f>
        <v/>
      </c>
      <c r="L684" s="24" t="str">
        <f aca="false">IF(OR(D684="",NOT(OR(B684="Micro",B684="Small"))),"",IF(F684="",E684,F684)+IF(C684="",Settings!$C$10,MIN(C684,Settings!$C$11)))</f>
        <v/>
      </c>
      <c r="M684" s="23" t="str">
        <f aca="false">IF(L684="","",MAX(0,Settings!$C$6-L684))</f>
        <v/>
      </c>
      <c r="N684" s="10" t="str">
        <f aca="false">IF(D684="","",IF(I684&lt;=0,"Paid",IF(NOT(OR(B684="Micro",B684="Small")),"Not covered by s.15",IF(M684&gt;0,"MSME overdue","MSME within due date"))))</f>
        <v/>
      </c>
      <c r="O684" s="22" t="str">
        <f aca="false">IF(N684&lt;&gt;"MSME overdue","",ROUND(I684*((1+Settings!$C$9*Settings!$C$8/12)^(M684/(365/12))-1),0))</f>
        <v/>
      </c>
      <c r="P684" s="10" t="str">
        <f aca="false">IF(OR(L684="",I684&lt;=0),"",IF(L684&lt;=Settings!$C$7,IF(Settings!$C$6&gt;=Settings!$C$7,"Unpaid past due at year end: review","Pay before year end to avoid disallowance"),""))</f>
        <v/>
      </c>
    </row>
    <row r="685" customFormat="false" ht="15" hidden="false" customHeight="false" outlineLevel="0" collapsed="false">
      <c r="A685" s="8"/>
      <c r="B685" s="8"/>
      <c r="C685" s="19"/>
      <c r="D685" s="8"/>
      <c r="E685" s="17"/>
      <c r="F685" s="17"/>
      <c r="G685" s="21"/>
      <c r="H685" s="21"/>
      <c r="I685" s="22" t="str">
        <f aca="false">IF(D685="","",G685-H685)</f>
        <v/>
      </c>
      <c r="J685" s="23" t="str">
        <f aca="false">IF(D685="","",Settings!$C$6-E685)</f>
        <v/>
      </c>
      <c r="K685" s="10" t="str">
        <f aca="false">IF(D685="","",IF(J685&lt;=30,"0-30 days",IF(J685&lt;=45,"31-45 days",IF(J685&lt;=60,"46-60 days",IF(J685&lt;=90,"61-90 days",IF(J685&lt;=180,"91-180 days","Over 180 days"))))))</f>
        <v/>
      </c>
      <c r="L685" s="24" t="str">
        <f aca="false">IF(OR(D685="",NOT(OR(B685="Micro",B685="Small"))),"",IF(F685="",E685,F685)+IF(C685="",Settings!$C$10,MIN(C685,Settings!$C$11)))</f>
        <v/>
      </c>
      <c r="M685" s="23" t="str">
        <f aca="false">IF(L685="","",MAX(0,Settings!$C$6-L685))</f>
        <v/>
      </c>
      <c r="N685" s="10" t="str">
        <f aca="false">IF(D685="","",IF(I685&lt;=0,"Paid",IF(NOT(OR(B685="Micro",B685="Small")),"Not covered by s.15",IF(M685&gt;0,"MSME overdue","MSME within due date"))))</f>
        <v/>
      </c>
      <c r="O685" s="22" t="str">
        <f aca="false">IF(N685&lt;&gt;"MSME overdue","",ROUND(I685*((1+Settings!$C$9*Settings!$C$8/12)^(M685/(365/12))-1),0))</f>
        <v/>
      </c>
      <c r="P685" s="10" t="str">
        <f aca="false">IF(OR(L685="",I685&lt;=0),"",IF(L685&lt;=Settings!$C$7,IF(Settings!$C$6&gt;=Settings!$C$7,"Unpaid past due at year end: review","Pay before year end to avoid disallowance"),""))</f>
        <v/>
      </c>
    </row>
    <row r="686" customFormat="false" ht="15" hidden="false" customHeight="false" outlineLevel="0" collapsed="false">
      <c r="A686" s="8"/>
      <c r="B686" s="8"/>
      <c r="C686" s="19"/>
      <c r="D686" s="8"/>
      <c r="E686" s="17"/>
      <c r="F686" s="17"/>
      <c r="G686" s="21"/>
      <c r="H686" s="21"/>
      <c r="I686" s="22" t="str">
        <f aca="false">IF(D686="","",G686-H686)</f>
        <v/>
      </c>
      <c r="J686" s="23" t="str">
        <f aca="false">IF(D686="","",Settings!$C$6-E686)</f>
        <v/>
      </c>
      <c r="K686" s="10" t="str">
        <f aca="false">IF(D686="","",IF(J686&lt;=30,"0-30 days",IF(J686&lt;=45,"31-45 days",IF(J686&lt;=60,"46-60 days",IF(J686&lt;=90,"61-90 days",IF(J686&lt;=180,"91-180 days","Over 180 days"))))))</f>
        <v/>
      </c>
      <c r="L686" s="24" t="str">
        <f aca="false">IF(OR(D686="",NOT(OR(B686="Micro",B686="Small"))),"",IF(F686="",E686,F686)+IF(C686="",Settings!$C$10,MIN(C686,Settings!$C$11)))</f>
        <v/>
      </c>
      <c r="M686" s="23" t="str">
        <f aca="false">IF(L686="","",MAX(0,Settings!$C$6-L686))</f>
        <v/>
      </c>
      <c r="N686" s="10" t="str">
        <f aca="false">IF(D686="","",IF(I686&lt;=0,"Paid",IF(NOT(OR(B686="Micro",B686="Small")),"Not covered by s.15",IF(M686&gt;0,"MSME overdue","MSME within due date"))))</f>
        <v/>
      </c>
      <c r="O686" s="22" t="str">
        <f aca="false">IF(N686&lt;&gt;"MSME overdue","",ROUND(I686*((1+Settings!$C$9*Settings!$C$8/12)^(M686/(365/12))-1),0))</f>
        <v/>
      </c>
      <c r="P686" s="10" t="str">
        <f aca="false">IF(OR(L686="",I686&lt;=0),"",IF(L686&lt;=Settings!$C$7,IF(Settings!$C$6&gt;=Settings!$C$7,"Unpaid past due at year end: review","Pay before year end to avoid disallowance"),""))</f>
        <v/>
      </c>
    </row>
    <row r="687" customFormat="false" ht="15" hidden="false" customHeight="false" outlineLevel="0" collapsed="false">
      <c r="A687" s="8"/>
      <c r="B687" s="8"/>
      <c r="C687" s="19"/>
      <c r="D687" s="8"/>
      <c r="E687" s="17"/>
      <c r="F687" s="17"/>
      <c r="G687" s="21"/>
      <c r="H687" s="21"/>
      <c r="I687" s="22" t="str">
        <f aca="false">IF(D687="","",G687-H687)</f>
        <v/>
      </c>
      <c r="J687" s="23" t="str">
        <f aca="false">IF(D687="","",Settings!$C$6-E687)</f>
        <v/>
      </c>
      <c r="K687" s="10" t="str">
        <f aca="false">IF(D687="","",IF(J687&lt;=30,"0-30 days",IF(J687&lt;=45,"31-45 days",IF(J687&lt;=60,"46-60 days",IF(J687&lt;=90,"61-90 days",IF(J687&lt;=180,"91-180 days","Over 180 days"))))))</f>
        <v/>
      </c>
      <c r="L687" s="24" t="str">
        <f aca="false">IF(OR(D687="",NOT(OR(B687="Micro",B687="Small"))),"",IF(F687="",E687,F687)+IF(C687="",Settings!$C$10,MIN(C687,Settings!$C$11)))</f>
        <v/>
      </c>
      <c r="M687" s="23" t="str">
        <f aca="false">IF(L687="","",MAX(0,Settings!$C$6-L687))</f>
        <v/>
      </c>
      <c r="N687" s="10" t="str">
        <f aca="false">IF(D687="","",IF(I687&lt;=0,"Paid",IF(NOT(OR(B687="Micro",B687="Small")),"Not covered by s.15",IF(M687&gt;0,"MSME overdue","MSME within due date"))))</f>
        <v/>
      </c>
      <c r="O687" s="22" t="str">
        <f aca="false">IF(N687&lt;&gt;"MSME overdue","",ROUND(I687*((1+Settings!$C$9*Settings!$C$8/12)^(M687/(365/12))-1),0))</f>
        <v/>
      </c>
      <c r="P687" s="10" t="str">
        <f aca="false">IF(OR(L687="",I687&lt;=0),"",IF(L687&lt;=Settings!$C$7,IF(Settings!$C$6&gt;=Settings!$C$7,"Unpaid past due at year end: review","Pay before year end to avoid disallowance"),""))</f>
        <v/>
      </c>
    </row>
    <row r="688" customFormat="false" ht="15" hidden="false" customHeight="false" outlineLevel="0" collapsed="false">
      <c r="A688" s="8"/>
      <c r="B688" s="8"/>
      <c r="C688" s="19"/>
      <c r="D688" s="8"/>
      <c r="E688" s="17"/>
      <c r="F688" s="17"/>
      <c r="G688" s="21"/>
      <c r="H688" s="21"/>
      <c r="I688" s="22" t="str">
        <f aca="false">IF(D688="","",G688-H688)</f>
        <v/>
      </c>
      <c r="J688" s="23" t="str">
        <f aca="false">IF(D688="","",Settings!$C$6-E688)</f>
        <v/>
      </c>
      <c r="K688" s="10" t="str">
        <f aca="false">IF(D688="","",IF(J688&lt;=30,"0-30 days",IF(J688&lt;=45,"31-45 days",IF(J688&lt;=60,"46-60 days",IF(J688&lt;=90,"61-90 days",IF(J688&lt;=180,"91-180 days","Over 180 days"))))))</f>
        <v/>
      </c>
      <c r="L688" s="24" t="str">
        <f aca="false">IF(OR(D688="",NOT(OR(B688="Micro",B688="Small"))),"",IF(F688="",E688,F688)+IF(C688="",Settings!$C$10,MIN(C688,Settings!$C$11)))</f>
        <v/>
      </c>
      <c r="M688" s="23" t="str">
        <f aca="false">IF(L688="","",MAX(0,Settings!$C$6-L688))</f>
        <v/>
      </c>
      <c r="N688" s="10" t="str">
        <f aca="false">IF(D688="","",IF(I688&lt;=0,"Paid",IF(NOT(OR(B688="Micro",B688="Small")),"Not covered by s.15",IF(M688&gt;0,"MSME overdue","MSME within due date"))))</f>
        <v/>
      </c>
      <c r="O688" s="22" t="str">
        <f aca="false">IF(N688&lt;&gt;"MSME overdue","",ROUND(I688*((1+Settings!$C$9*Settings!$C$8/12)^(M688/(365/12))-1),0))</f>
        <v/>
      </c>
      <c r="P688" s="10" t="str">
        <f aca="false">IF(OR(L688="",I688&lt;=0),"",IF(L688&lt;=Settings!$C$7,IF(Settings!$C$6&gt;=Settings!$C$7,"Unpaid past due at year end: review","Pay before year end to avoid disallowance"),""))</f>
        <v/>
      </c>
    </row>
    <row r="689" customFormat="false" ht="15" hidden="false" customHeight="false" outlineLevel="0" collapsed="false">
      <c r="A689" s="8"/>
      <c r="B689" s="8"/>
      <c r="C689" s="19"/>
      <c r="D689" s="8"/>
      <c r="E689" s="17"/>
      <c r="F689" s="17"/>
      <c r="G689" s="21"/>
      <c r="H689" s="21"/>
      <c r="I689" s="22" t="str">
        <f aca="false">IF(D689="","",G689-H689)</f>
        <v/>
      </c>
      <c r="J689" s="23" t="str">
        <f aca="false">IF(D689="","",Settings!$C$6-E689)</f>
        <v/>
      </c>
      <c r="K689" s="10" t="str">
        <f aca="false">IF(D689="","",IF(J689&lt;=30,"0-30 days",IF(J689&lt;=45,"31-45 days",IF(J689&lt;=60,"46-60 days",IF(J689&lt;=90,"61-90 days",IF(J689&lt;=180,"91-180 days","Over 180 days"))))))</f>
        <v/>
      </c>
      <c r="L689" s="24" t="str">
        <f aca="false">IF(OR(D689="",NOT(OR(B689="Micro",B689="Small"))),"",IF(F689="",E689,F689)+IF(C689="",Settings!$C$10,MIN(C689,Settings!$C$11)))</f>
        <v/>
      </c>
      <c r="M689" s="23" t="str">
        <f aca="false">IF(L689="","",MAX(0,Settings!$C$6-L689))</f>
        <v/>
      </c>
      <c r="N689" s="10" t="str">
        <f aca="false">IF(D689="","",IF(I689&lt;=0,"Paid",IF(NOT(OR(B689="Micro",B689="Small")),"Not covered by s.15",IF(M689&gt;0,"MSME overdue","MSME within due date"))))</f>
        <v/>
      </c>
      <c r="O689" s="22" t="str">
        <f aca="false">IF(N689&lt;&gt;"MSME overdue","",ROUND(I689*((1+Settings!$C$9*Settings!$C$8/12)^(M689/(365/12))-1),0))</f>
        <v/>
      </c>
      <c r="P689" s="10" t="str">
        <f aca="false">IF(OR(L689="",I689&lt;=0),"",IF(L689&lt;=Settings!$C$7,IF(Settings!$C$6&gt;=Settings!$C$7,"Unpaid past due at year end: review","Pay before year end to avoid disallowance"),""))</f>
        <v/>
      </c>
    </row>
    <row r="690" customFormat="false" ht="15" hidden="false" customHeight="false" outlineLevel="0" collapsed="false">
      <c r="A690" s="8"/>
      <c r="B690" s="8"/>
      <c r="C690" s="19"/>
      <c r="D690" s="8"/>
      <c r="E690" s="17"/>
      <c r="F690" s="17"/>
      <c r="G690" s="21"/>
      <c r="H690" s="21"/>
      <c r="I690" s="22" t="str">
        <f aca="false">IF(D690="","",G690-H690)</f>
        <v/>
      </c>
      <c r="J690" s="23" t="str">
        <f aca="false">IF(D690="","",Settings!$C$6-E690)</f>
        <v/>
      </c>
      <c r="K690" s="10" t="str">
        <f aca="false">IF(D690="","",IF(J690&lt;=30,"0-30 days",IF(J690&lt;=45,"31-45 days",IF(J690&lt;=60,"46-60 days",IF(J690&lt;=90,"61-90 days",IF(J690&lt;=180,"91-180 days","Over 180 days"))))))</f>
        <v/>
      </c>
      <c r="L690" s="24" t="str">
        <f aca="false">IF(OR(D690="",NOT(OR(B690="Micro",B690="Small"))),"",IF(F690="",E690,F690)+IF(C690="",Settings!$C$10,MIN(C690,Settings!$C$11)))</f>
        <v/>
      </c>
      <c r="M690" s="23" t="str">
        <f aca="false">IF(L690="","",MAX(0,Settings!$C$6-L690))</f>
        <v/>
      </c>
      <c r="N690" s="10" t="str">
        <f aca="false">IF(D690="","",IF(I690&lt;=0,"Paid",IF(NOT(OR(B690="Micro",B690="Small")),"Not covered by s.15",IF(M690&gt;0,"MSME overdue","MSME within due date"))))</f>
        <v/>
      </c>
      <c r="O690" s="22" t="str">
        <f aca="false">IF(N690&lt;&gt;"MSME overdue","",ROUND(I690*((1+Settings!$C$9*Settings!$C$8/12)^(M690/(365/12))-1),0))</f>
        <v/>
      </c>
      <c r="P690" s="10" t="str">
        <f aca="false">IF(OR(L690="",I690&lt;=0),"",IF(L690&lt;=Settings!$C$7,IF(Settings!$C$6&gt;=Settings!$C$7,"Unpaid past due at year end: review","Pay before year end to avoid disallowance"),""))</f>
        <v/>
      </c>
    </row>
    <row r="691" customFormat="false" ht="15" hidden="false" customHeight="false" outlineLevel="0" collapsed="false">
      <c r="A691" s="8"/>
      <c r="B691" s="8"/>
      <c r="C691" s="19"/>
      <c r="D691" s="8"/>
      <c r="E691" s="17"/>
      <c r="F691" s="17"/>
      <c r="G691" s="21"/>
      <c r="H691" s="21"/>
      <c r="I691" s="22" t="str">
        <f aca="false">IF(D691="","",G691-H691)</f>
        <v/>
      </c>
      <c r="J691" s="23" t="str">
        <f aca="false">IF(D691="","",Settings!$C$6-E691)</f>
        <v/>
      </c>
      <c r="K691" s="10" t="str">
        <f aca="false">IF(D691="","",IF(J691&lt;=30,"0-30 days",IF(J691&lt;=45,"31-45 days",IF(J691&lt;=60,"46-60 days",IF(J691&lt;=90,"61-90 days",IF(J691&lt;=180,"91-180 days","Over 180 days"))))))</f>
        <v/>
      </c>
      <c r="L691" s="24" t="str">
        <f aca="false">IF(OR(D691="",NOT(OR(B691="Micro",B691="Small"))),"",IF(F691="",E691,F691)+IF(C691="",Settings!$C$10,MIN(C691,Settings!$C$11)))</f>
        <v/>
      </c>
      <c r="M691" s="23" t="str">
        <f aca="false">IF(L691="","",MAX(0,Settings!$C$6-L691))</f>
        <v/>
      </c>
      <c r="N691" s="10" t="str">
        <f aca="false">IF(D691="","",IF(I691&lt;=0,"Paid",IF(NOT(OR(B691="Micro",B691="Small")),"Not covered by s.15",IF(M691&gt;0,"MSME overdue","MSME within due date"))))</f>
        <v/>
      </c>
      <c r="O691" s="22" t="str">
        <f aca="false">IF(N691&lt;&gt;"MSME overdue","",ROUND(I691*((1+Settings!$C$9*Settings!$C$8/12)^(M691/(365/12))-1),0))</f>
        <v/>
      </c>
      <c r="P691" s="10" t="str">
        <f aca="false">IF(OR(L691="",I691&lt;=0),"",IF(L691&lt;=Settings!$C$7,IF(Settings!$C$6&gt;=Settings!$C$7,"Unpaid past due at year end: review","Pay before year end to avoid disallowance"),""))</f>
        <v/>
      </c>
    </row>
    <row r="692" customFormat="false" ht="15" hidden="false" customHeight="false" outlineLevel="0" collapsed="false">
      <c r="A692" s="8"/>
      <c r="B692" s="8"/>
      <c r="C692" s="19"/>
      <c r="D692" s="8"/>
      <c r="E692" s="17"/>
      <c r="F692" s="17"/>
      <c r="G692" s="21"/>
      <c r="H692" s="21"/>
      <c r="I692" s="22" t="str">
        <f aca="false">IF(D692="","",G692-H692)</f>
        <v/>
      </c>
      <c r="J692" s="23" t="str">
        <f aca="false">IF(D692="","",Settings!$C$6-E692)</f>
        <v/>
      </c>
      <c r="K692" s="10" t="str">
        <f aca="false">IF(D692="","",IF(J692&lt;=30,"0-30 days",IF(J692&lt;=45,"31-45 days",IF(J692&lt;=60,"46-60 days",IF(J692&lt;=90,"61-90 days",IF(J692&lt;=180,"91-180 days","Over 180 days"))))))</f>
        <v/>
      </c>
      <c r="L692" s="24" t="str">
        <f aca="false">IF(OR(D692="",NOT(OR(B692="Micro",B692="Small"))),"",IF(F692="",E692,F692)+IF(C692="",Settings!$C$10,MIN(C692,Settings!$C$11)))</f>
        <v/>
      </c>
      <c r="M692" s="23" t="str">
        <f aca="false">IF(L692="","",MAX(0,Settings!$C$6-L692))</f>
        <v/>
      </c>
      <c r="N692" s="10" t="str">
        <f aca="false">IF(D692="","",IF(I692&lt;=0,"Paid",IF(NOT(OR(B692="Micro",B692="Small")),"Not covered by s.15",IF(M692&gt;0,"MSME overdue","MSME within due date"))))</f>
        <v/>
      </c>
      <c r="O692" s="22" t="str">
        <f aca="false">IF(N692&lt;&gt;"MSME overdue","",ROUND(I692*((1+Settings!$C$9*Settings!$C$8/12)^(M692/(365/12))-1),0))</f>
        <v/>
      </c>
      <c r="P692" s="10" t="str">
        <f aca="false">IF(OR(L692="",I692&lt;=0),"",IF(L692&lt;=Settings!$C$7,IF(Settings!$C$6&gt;=Settings!$C$7,"Unpaid past due at year end: review","Pay before year end to avoid disallowance"),""))</f>
        <v/>
      </c>
    </row>
    <row r="693" customFormat="false" ht="15" hidden="false" customHeight="false" outlineLevel="0" collapsed="false">
      <c r="A693" s="8"/>
      <c r="B693" s="8"/>
      <c r="C693" s="19"/>
      <c r="D693" s="8"/>
      <c r="E693" s="17"/>
      <c r="F693" s="17"/>
      <c r="G693" s="21"/>
      <c r="H693" s="21"/>
      <c r="I693" s="22" t="str">
        <f aca="false">IF(D693="","",G693-H693)</f>
        <v/>
      </c>
      <c r="J693" s="23" t="str">
        <f aca="false">IF(D693="","",Settings!$C$6-E693)</f>
        <v/>
      </c>
      <c r="K693" s="10" t="str">
        <f aca="false">IF(D693="","",IF(J693&lt;=30,"0-30 days",IF(J693&lt;=45,"31-45 days",IF(J693&lt;=60,"46-60 days",IF(J693&lt;=90,"61-90 days",IF(J693&lt;=180,"91-180 days","Over 180 days"))))))</f>
        <v/>
      </c>
      <c r="L693" s="24" t="str">
        <f aca="false">IF(OR(D693="",NOT(OR(B693="Micro",B693="Small"))),"",IF(F693="",E693,F693)+IF(C693="",Settings!$C$10,MIN(C693,Settings!$C$11)))</f>
        <v/>
      </c>
      <c r="M693" s="23" t="str">
        <f aca="false">IF(L693="","",MAX(0,Settings!$C$6-L693))</f>
        <v/>
      </c>
      <c r="N693" s="10" t="str">
        <f aca="false">IF(D693="","",IF(I693&lt;=0,"Paid",IF(NOT(OR(B693="Micro",B693="Small")),"Not covered by s.15",IF(M693&gt;0,"MSME overdue","MSME within due date"))))</f>
        <v/>
      </c>
      <c r="O693" s="22" t="str">
        <f aca="false">IF(N693&lt;&gt;"MSME overdue","",ROUND(I693*((1+Settings!$C$9*Settings!$C$8/12)^(M693/(365/12))-1),0))</f>
        <v/>
      </c>
      <c r="P693" s="10" t="str">
        <f aca="false">IF(OR(L693="",I693&lt;=0),"",IF(L693&lt;=Settings!$C$7,IF(Settings!$C$6&gt;=Settings!$C$7,"Unpaid past due at year end: review","Pay before year end to avoid disallowance"),""))</f>
        <v/>
      </c>
    </row>
    <row r="694" customFormat="false" ht="15" hidden="false" customHeight="false" outlineLevel="0" collapsed="false">
      <c r="A694" s="8"/>
      <c r="B694" s="8"/>
      <c r="C694" s="19"/>
      <c r="D694" s="8"/>
      <c r="E694" s="17"/>
      <c r="F694" s="17"/>
      <c r="G694" s="21"/>
      <c r="H694" s="21"/>
      <c r="I694" s="22" t="str">
        <f aca="false">IF(D694="","",G694-H694)</f>
        <v/>
      </c>
      <c r="J694" s="23" t="str">
        <f aca="false">IF(D694="","",Settings!$C$6-E694)</f>
        <v/>
      </c>
      <c r="K694" s="10" t="str">
        <f aca="false">IF(D694="","",IF(J694&lt;=30,"0-30 days",IF(J694&lt;=45,"31-45 days",IF(J694&lt;=60,"46-60 days",IF(J694&lt;=90,"61-90 days",IF(J694&lt;=180,"91-180 days","Over 180 days"))))))</f>
        <v/>
      </c>
      <c r="L694" s="24" t="str">
        <f aca="false">IF(OR(D694="",NOT(OR(B694="Micro",B694="Small"))),"",IF(F694="",E694,F694)+IF(C694="",Settings!$C$10,MIN(C694,Settings!$C$11)))</f>
        <v/>
      </c>
      <c r="M694" s="23" t="str">
        <f aca="false">IF(L694="","",MAX(0,Settings!$C$6-L694))</f>
        <v/>
      </c>
      <c r="N694" s="10" t="str">
        <f aca="false">IF(D694="","",IF(I694&lt;=0,"Paid",IF(NOT(OR(B694="Micro",B694="Small")),"Not covered by s.15",IF(M694&gt;0,"MSME overdue","MSME within due date"))))</f>
        <v/>
      </c>
      <c r="O694" s="22" t="str">
        <f aca="false">IF(N694&lt;&gt;"MSME overdue","",ROUND(I694*((1+Settings!$C$9*Settings!$C$8/12)^(M694/(365/12))-1),0))</f>
        <v/>
      </c>
      <c r="P694" s="10" t="str">
        <f aca="false">IF(OR(L694="",I694&lt;=0),"",IF(L694&lt;=Settings!$C$7,IF(Settings!$C$6&gt;=Settings!$C$7,"Unpaid past due at year end: review","Pay before year end to avoid disallowance"),""))</f>
        <v/>
      </c>
    </row>
    <row r="695" customFormat="false" ht="15" hidden="false" customHeight="false" outlineLevel="0" collapsed="false">
      <c r="A695" s="8"/>
      <c r="B695" s="8"/>
      <c r="C695" s="19"/>
      <c r="D695" s="8"/>
      <c r="E695" s="17"/>
      <c r="F695" s="17"/>
      <c r="G695" s="21"/>
      <c r="H695" s="21"/>
      <c r="I695" s="22" t="str">
        <f aca="false">IF(D695="","",G695-H695)</f>
        <v/>
      </c>
      <c r="J695" s="23" t="str">
        <f aca="false">IF(D695="","",Settings!$C$6-E695)</f>
        <v/>
      </c>
      <c r="K695" s="10" t="str">
        <f aca="false">IF(D695="","",IF(J695&lt;=30,"0-30 days",IF(J695&lt;=45,"31-45 days",IF(J695&lt;=60,"46-60 days",IF(J695&lt;=90,"61-90 days",IF(J695&lt;=180,"91-180 days","Over 180 days"))))))</f>
        <v/>
      </c>
      <c r="L695" s="24" t="str">
        <f aca="false">IF(OR(D695="",NOT(OR(B695="Micro",B695="Small"))),"",IF(F695="",E695,F695)+IF(C695="",Settings!$C$10,MIN(C695,Settings!$C$11)))</f>
        <v/>
      </c>
      <c r="M695" s="23" t="str">
        <f aca="false">IF(L695="","",MAX(0,Settings!$C$6-L695))</f>
        <v/>
      </c>
      <c r="N695" s="10" t="str">
        <f aca="false">IF(D695="","",IF(I695&lt;=0,"Paid",IF(NOT(OR(B695="Micro",B695="Small")),"Not covered by s.15",IF(M695&gt;0,"MSME overdue","MSME within due date"))))</f>
        <v/>
      </c>
      <c r="O695" s="22" t="str">
        <f aca="false">IF(N695&lt;&gt;"MSME overdue","",ROUND(I695*((1+Settings!$C$9*Settings!$C$8/12)^(M695/(365/12))-1),0))</f>
        <v/>
      </c>
      <c r="P695" s="10" t="str">
        <f aca="false">IF(OR(L695="",I695&lt;=0),"",IF(L695&lt;=Settings!$C$7,IF(Settings!$C$6&gt;=Settings!$C$7,"Unpaid past due at year end: review","Pay before year end to avoid disallowance"),""))</f>
        <v/>
      </c>
    </row>
    <row r="696" customFormat="false" ht="15" hidden="false" customHeight="false" outlineLevel="0" collapsed="false">
      <c r="A696" s="8"/>
      <c r="B696" s="8"/>
      <c r="C696" s="19"/>
      <c r="D696" s="8"/>
      <c r="E696" s="17"/>
      <c r="F696" s="17"/>
      <c r="G696" s="21"/>
      <c r="H696" s="21"/>
      <c r="I696" s="22" t="str">
        <f aca="false">IF(D696="","",G696-H696)</f>
        <v/>
      </c>
      <c r="J696" s="23" t="str">
        <f aca="false">IF(D696="","",Settings!$C$6-E696)</f>
        <v/>
      </c>
      <c r="K696" s="10" t="str">
        <f aca="false">IF(D696="","",IF(J696&lt;=30,"0-30 days",IF(J696&lt;=45,"31-45 days",IF(J696&lt;=60,"46-60 days",IF(J696&lt;=90,"61-90 days",IF(J696&lt;=180,"91-180 days","Over 180 days"))))))</f>
        <v/>
      </c>
      <c r="L696" s="24" t="str">
        <f aca="false">IF(OR(D696="",NOT(OR(B696="Micro",B696="Small"))),"",IF(F696="",E696,F696)+IF(C696="",Settings!$C$10,MIN(C696,Settings!$C$11)))</f>
        <v/>
      </c>
      <c r="M696" s="23" t="str">
        <f aca="false">IF(L696="","",MAX(0,Settings!$C$6-L696))</f>
        <v/>
      </c>
      <c r="N696" s="10" t="str">
        <f aca="false">IF(D696="","",IF(I696&lt;=0,"Paid",IF(NOT(OR(B696="Micro",B696="Small")),"Not covered by s.15",IF(M696&gt;0,"MSME overdue","MSME within due date"))))</f>
        <v/>
      </c>
      <c r="O696" s="22" t="str">
        <f aca="false">IF(N696&lt;&gt;"MSME overdue","",ROUND(I696*((1+Settings!$C$9*Settings!$C$8/12)^(M696/(365/12))-1),0))</f>
        <v/>
      </c>
      <c r="P696" s="10" t="str">
        <f aca="false">IF(OR(L696="",I696&lt;=0),"",IF(L696&lt;=Settings!$C$7,IF(Settings!$C$6&gt;=Settings!$C$7,"Unpaid past due at year end: review","Pay before year end to avoid disallowance"),""))</f>
        <v/>
      </c>
    </row>
    <row r="697" customFormat="false" ht="15" hidden="false" customHeight="false" outlineLevel="0" collapsed="false">
      <c r="A697" s="8"/>
      <c r="B697" s="8"/>
      <c r="C697" s="19"/>
      <c r="D697" s="8"/>
      <c r="E697" s="17"/>
      <c r="F697" s="17"/>
      <c r="G697" s="21"/>
      <c r="H697" s="21"/>
      <c r="I697" s="22" t="str">
        <f aca="false">IF(D697="","",G697-H697)</f>
        <v/>
      </c>
      <c r="J697" s="23" t="str">
        <f aca="false">IF(D697="","",Settings!$C$6-E697)</f>
        <v/>
      </c>
      <c r="K697" s="10" t="str">
        <f aca="false">IF(D697="","",IF(J697&lt;=30,"0-30 days",IF(J697&lt;=45,"31-45 days",IF(J697&lt;=60,"46-60 days",IF(J697&lt;=90,"61-90 days",IF(J697&lt;=180,"91-180 days","Over 180 days"))))))</f>
        <v/>
      </c>
      <c r="L697" s="24" t="str">
        <f aca="false">IF(OR(D697="",NOT(OR(B697="Micro",B697="Small"))),"",IF(F697="",E697,F697)+IF(C697="",Settings!$C$10,MIN(C697,Settings!$C$11)))</f>
        <v/>
      </c>
      <c r="M697" s="23" t="str">
        <f aca="false">IF(L697="","",MAX(0,Settings!$C$6-L697))</f>
        <v/>
      </c>
      <c r="N697" s="10" t="str">
        <f aca="false">IF(D697="","",IF(I697&lt;=0,"Paid",IF(NOT(OR(B697="Micro",B697="Small")),"Not covered by s.15",IF(M697&gt;0,"MSME overdue","MSME within due date"))))</f>
        <v/>
      </c>
      <c r="O697" s="22" t="str">
        <f aca="false">IF(N697&lt;&gt;"MSME overdue","",ROUND(I697*((1+Settings!$C$9*Settings!$C$8/12)^(M697/(365/12))-1),0))</f>
        <v/>
      </c>
      <c r="P697" s="10" t="str">
        <f aca="false">IF(OR(L697="",I697&lt;=0),"",IF(L697&lt;=Settings!$C$7,IF(Settings!$C$6&gt;=Settings!$C$7,"Unpaid past due at year end: review","Pay before year end to avoid disallowance"),""))</f>
        <v/>
      </c>
    </row>
    <row r="698" customFormat="false" ht="15" hidden="false" customHeight="false" outlineLevel="0" collapsed="false">
      <c r="A698" s="8"/>
      <c r="B698" s="8"/>
      <c r="C698" s="19"/>
      <c r="D698" s="8"/>
      <c r="E698" s="17"/>
      <c r="F698" s="17"/>
      <c r="G698" s="21"/>
      <c r="H698" s="21"/>
      <c r="I698" s="22" t="str">
        <f aca="false">IF(D698="","",G698-H698)</f>
        <v/>
      </c>
      <c r="J698" s="23" t="str">
        <f aca="false">IF(D698="","",Settings!$C$6-E698)</f>
        <v/>
      </c>
      <c r="K698" s="10" t="str">
        <f aca="false">IF(D698="","",IF(J698&lt;=30,"0-30 days",IF(J698&lt;=45,"31-45 days",IF(J698&lt;=60,"46-60 days",IF(J698&lt;=90,"61-90 days",IF(J698&lt;=180,"91-180 days","Over 180 days"))))))</f>
        <v/>
      </c>
      <c r="L698" s="24" t="str">
        <f aca="false">IF(OR(D698="",NOT(OR(B698="Micro",B698="Small"))),"",IF(F698="",E698,F698)+IF(C698="",Settings!$C$10,MIN(C698,Settings!$C$11)))</f>
        <v/>
      </c>
      <c r="M698" s="23" t="str">
        <f aca="false">IF(L698="","",MAX(0,Settings!$C$6-L698))</f>
        <v/>
      </c>
      <c r="N698" s="10" t="str">
        <f aca="false">IF(D698="","",IF(I698&lt;=0,"Paid",IF(NOT(OR(B698="Micro",B698="Small")),"Not covered by s.15",IF(M698&gt;0,"MSME overdue","MSME within due date"))))</f>
        <v/>
      </c>
      <c r="O698" s="22" t="str">
        <f aca="false">IF(N698&lt;&gt;"MSME overdue","",ROUND(I698*((1+Settings!$C$9*Settings!$C$8/12)^(M698/(365/12))-1),0))</f>
        <v/>
      </c>
      <c r="P698" s="10" t="str">
        <f aca="false">IF(OR(L698="",I698&lt;=0),"",IF(L698&lt;=Settings!$C$7,IF(Settings!$C$6&gt;=Settings!$C$7,"Unpaid past due at year end: review","Pay before year end to avoid disallowance"),""))</f>
        <v/>
      </c>
    </row>
    <row r="699" customFormat="false" ht="15" hidden="false" customHeight="false" outlineLevel="0" collapsed="false">
      <c r="A699" s="8"/>
      <c r="B699" s="8"/>
      <c r="C699" s="19"/>
      <c r="D699" s="8"/>
      <c r="E699" s="17"/>
      <c r="F699" s="17"/>
      <c r="G699" s="21"/>
      <c r="H699" s="21"/>
      <c r="I699" s="22" t="str">
        <f aca="false">IF(D699="","",G699-H699)</f>
        <v/>
      </c>
      <c r="J699" s="23" t="str">
        <f aca="false">IF(D699="","",Settings!$C$6-E699)</f>
        <v/>
      </c>
      <c r="K699" s="10" t="str">
        <f aca="false">IF(D699="","",IF(J699&lt;=30,"0-30 days",IF(J699&lt;=45,"31-45 days",IF(J699&lt;=60,"46-60 days",IF(J699&lt;=90,"61-90 days",IF(J699&lt;=180,"91-180 days","Over 180 days"))))))</f>
        <v/>
      </c>
      <c r="L699" s="24" t="str">
        <f aca="false">IF(OR(D699="",NOT(OR(B699="Micro",B699="Small"))),"",IF(F699="",E699,F699)+IF(C699="",Settings!$C$10,MIN(C699,Settings!$C$11)))</f>
        <v/>
      </c>
      <c r="M699" s="23" t="str">
        <f aca="false">IF(L699="","",MAX(0,Settings!$C$6-L699))</f>
        <v/>
      </c>
      <c r="N699" s="10" t="str">
        <f aca="false">IF(D699="","",IF(I699&lt;=0,"Paid",IF(NOT(OR(B699="Micro",B699="Small")),"Not covered by s.15",IF(M699&gt;0,"MSME overdue","MSME within due date"))))</f>
        <v/>
      </c>
      <c r="O699" s="22" t="str">
        <f aca="false">IF(N699&lt;&gt;"MSME overdue","",ROUND(I699*((1+Settings!$C$9*Settings!$C$8/12)^(M699/(365/12))-1),0))</f>
        <v/>
      </c>
      <c r="P699" s="10" t="str">
        <f aca="false">IF(OR(L699="",I699&lt;=0),"",IF(L699&lt;=Settings!$C$7,IF(Settings!$C$6&gt;=Settings!$C$7,"Unpaid past due at year end: review","Pay before year end to avoid disallowance"),""))</f>
        <v/>
      </c>
    </row>
    <row r="700" customFormat="false" ht="15" hidden="false" customHeight="false" outlineLevel="0" collapsed="false">
      <c r="A700" s="8"/>
      <c r="B700" s="8"/>
      <c r="C700" s="19"/>
      <c r="D700" s="8"/>
      <c r="E700" s="17"/>
      <c r="F700" s="17"/>
      <c r="G700" s="21"/>
      <c r="H700" s="21"/>
      <c r="I700" s="22" t="str">
        <f aca="false">IF(D700="","",G700-H700)</f>
        <v/>
      </c>
      <c r="J700" s="23" t="str">
        <f aca="false">IF(D700="","",Settings!$C$6-E700)</f>
        <v/>
      </c>
      <c r="K700" s="10" t="str">
        <f aca="false">IF(D700="","",IF(J700&lt;=30,"0-30 days",IF(J700&lt;=45,"31-45 days",IF(J700&lt;=60,"46-60 days",IF(J700&lt;=90,"61-90 days",IF(J700&lt;=180,"91-180 days","Over 180 days"))))))</f>
        <v/>
      </c>
      <c r="L700" s="24" t="str">
        <f aca="false">IF(OR(D700="",NOT(OR(B700="Micro",B700="Small"))),"",IF(F700="",E700,F700)+IF(C700="",Settings!$C$10,MIN(C700,Settings!$C$11)))</f>
        <v/>
      </c>
      <c r="M700" s="23" t="str">
        <f aca="false">IF(L700="","",MAX(0,Settings!$C$6-L700))</f>
        <v/>
      </c>
      <c r="N700" s="10" t="str">
        <f aca="false">IF(D700="","",IF(I700&lt;=0,"Paid",IF(NOT(OR(B700="Micro",B700="Small")),"Not covered by s.15",IF(M700&gt;0,"MSME overdue","MSME within due date"))))</f>
        <v/>
      </c>
      <c r="O700" s="22" t="str">
        <f aca="false">IF(N700&lt;&gt;"MSME overdue","",ROUND(I700*((1+Settings!$C$9*Settings!$C$8/12)^(M700/(365/12))-1),0))</f>
        <v/>
      </c>
      <c r="P700" s="10" t="str">
        <f aca="false">IF(OR(L700="",I700&lt;=0),"",IF(L700&lt;=Settings!$C$7,IF(Settings!$C$6&gt;=Settings!$C$7,"Unpaid past due at year end: review","Pay before year end to avoid disallowance"),""))</f>
        <v/>
      </c>
    </row>
    <row r="701" customFormat="false" ht="15" hidden="false" customHeight="false" outlineLevel="0" collapsed="false">
      <c r="A701" s="8"/>
      <c r="B701" s="8"/>
      <c r="C701" s="19"/>
      <c r="D701" s="8"/>
      <c r="E701" s="17"/>
      <c r="F701" s="17"/>
      <c r="G701" s="21"/>
      <c r="H701" s="21"/>
      <c r="I701" s="22" t="str">
        <f aca="false">IF(D701="","",G701-H701)</f>
        <v/>
      </c>
      <c r="J701" s="23" t="str">
        <f aca="false">IF(D701="","",Settings!$C$6-E701)</f>
        <v/>
      </c>
      <c r="K701" s="10" t="str">
        <f aca="false">IF(D701="","",IF(J701&lt;=30,"0-30 days",IF(J701&lt;=45,"31-45 days",IF(J701&lt;=60,"46-60 days",IF(J701&lt;=90,"61-90 days",IF(J701&lt;=180,"91-180 days","Over 180 days"))))))</f>
        <v/>
      </c>
      <c r="L701" s="24" t="str">
        <f aca="false">IF(OR(D701="",NOT(OR(B701="Micro",B701="Small"))),"",IF(F701="",E701,F701)+IF(C701="",Settings!$C$10,MIN(C701,Settings!$C$11)))</f>
        <v/>
      </c>
      <c r="M701" s="23" t="str">
        <f aca="false">IF(L701="","",MAX(0,Settings!$C$6-L701))</f>
        <v/>
      </c>
      <c r="N701" s="10" t="str">
        <f aca="false">IF(D701="","",IF(I701&lt;=0,"Paid",IF(NOT(OR(B701="Micro",B701="Small")),"Not covered by s.15",IF(M701&gt;0,"MSME overdue","MSME within due date"))))</f>
        <v/>
      </c>
      <c r="O701" s="22" t="str">
        <f aca="false">IF(N701&lt;&gt;"MSME overdue","",ROUND(I701*((1+Settings!$C$9*Settings!$C$8/12)^(M701/(365/12))-1),0))</f>
        <v/>
      </c>
      <c r="P701" s="10" t="str">
        <f aca="false">IF(OR(L701="",I701&lt;=0),"",IF(L701&lt;=Settings!$C$7,IF(Settings!$C$6&gt;=Settings!$C$7,"Unpaid past due at year end: review","Pay before year end to avoid disallowance"),""))</f>
        <v/>
      </c>
    </row>
    <row r="702" customFormat="false" ht="15" hidden="false" customHeight="false" outlineLevel="0" collapsed="false">
      <c r="A702" s="8"/>
      <c r="B702" s="8"/>
      <c r="C702" s="19"/>
      <c r="D702" s="8"/>
      <c r="E702" s="17"/>
      <c r="F702" s="17"/>
      <c r="G702" s="21"/>
      <c r="H702" s="21"/>
      <c r="I702" s="22" t="str">
        <f aca="false">IF(D702="","",G702-H702)</f>
        <v/>
      </c>
      <c r="J702" s="23" t="str">
        <f aca="false">IF(D702="","",Settings!$C$6-E702)</f>
        <v/>
      </c>
      <c r="K702" s="10" t="str">
        <f aca="false">IF(D702="","",IF(J702&lt;=30,"0-30 days",IF(J702&lt;=45,"31-45 days",IF(J702&lt;=60,"46-60 days",IF(J702&lt;=90,"61-90 days",IF(J702&lt;=180,"91-180 days","Over 180 days"))))))</f>
        <v/>
      </c>
      <c r="L702" s="24" t="str">
        <f aca="false">IF(OR(D702="",NOT(OR(B702="Micro",B702="Small"))),"",IF(F702="",E702,F702)+IF(C702="",Settings!$C$10,MIN(C702,Settings!$C$11)))</f>
        <v/>
      </c>
      <c r="M702" s="23" t="str">
        <f aca="false">IF(L702="","",MAX(0,Settings!$C$6-L702))</f>
        <v/>
      </c>
      <c r="N702" s="10" t="str">
        <f aca="false">IF(D702="","",IF(I702&lt;=0,"Paid",IF(NOT(OR(B702="Micro",B702="Small")),"Not covered by s.15",IF(M702&gt;0,"MSME overdue","MSME within due date"))))</f>
        <v/>
      </c>
      <c r="O702" s="22" t="str">
        <f aca="false">IF(N702&lt;&gt;"MSME overdue","",ROUND(I702*((1+Settings!$C$9*Settings!$C$8/12)^(M702/(365/12))-1),0))</f>
        <v/>
      </c>
      <c r="P702" s="10" t="str">
        <f aca="false">IF(OR(L702="",I702&lt;=0),"",IF(L702&lt;=Settings!$C$7,IF(Settings!$C$6&gt;=Settings!$C$7,"Unpaid past due at year end: review","Pay before year end to avoid disallowance"),""))</f>
        <v/>
      </c>
    </row>
    <row r="703" customFormat="false" ht="15" hidden="false" customHeight="false" outlineLevel="0" collapsed="false">
      <c r="A703" s="8"/>
      <c r="B703" s="8"/>
      <c r="C703" s="19"/>
      <c r="D703" s="8"/>
      <c r="E703" s="17"/>
      <c r="F703" s="17"/>
      <c r="G703" s="21"/>
      <c r="H703" s="21"/>
      <c r="I703" s="22" t="str">
        <f aca="false">IF(D703="","",G703-H703)</f>
        <v/>
      </c>
      <c r="J703" s="23" t="str">
        <f aca="false">IF(D703="","",Settings!$C$6-E703)</f>
        <v/>
      </c>
      <c r="K703" s="10" t="str">
        <f aca="false">IF(D703="","",IF(J703&lt;=30,"0-30 days",IF(J703&lt;=45,"31-45 days",IF(J703&lt;=60,"46-60 days",IF(J703&lt;=90,"61-90 days",IF(J703&lt;=180,"91-180 days","Over 180 days"))))))</f>
        <v/>
      </c>
      <c r="L703" s="24" t="str">
        <f aca="false">IF(OR(D703="",NOT(OR(B703="Micro",B703="Small"))),"",IF(F703="",E703,F703)+IF(C703="",Settings!$C$10,MIN(C703,Settings!$C$11)))</f>
        <v/>
      </c>
      <c r="M703" s="23" t="str">
        <f aca="false">IF(L703="","",MAX(0,Settings!$C$6-L703))</f>
        <v/>
      </c>
      <c r="N703" s="10" t="str">
        <f aca="false">IF(D703="","",IF(I703&lt;=0,"Paid",IF(NOT(OR(B703="Micro",B703="Small")),"Not covered by s.15",IF(M703&gt;0,"MSME overdue","MSME within due date"))))</f>
        <v/>
      </c>
      <c r="O703" s="22" t="str">
        <f aca="false">IF(N703&lt;&gt;"MSME overdue","",ROUND(I703*((1+Settings!$C$9*Settings!$C$8/12)^(M703/(365/12))-1),0))</f>
        <v/>
      </c>
      <c r="P703" s="10" t="str">
        <f aca="false">IF(OR(L703="",I703&lt;=0),"",IF(L703&lt;=Settings!$C$7,IF(Settings!$C$6&gt;=Settings!$C$7,"Unpaid past due at year end: review","Pay before year end to avoid disallowance"),""))</f>
        <v/>
      </c>
    </row>
    <row r="704" customFormat="false" ht="15" hidden="false" customHeight="false" outlineLevel="0" collapsed="false">
      <c r="A704" s="8"/>
      <c r="B704" s="8"/>
      <c r="C704" s="19"/>
      <c r="D704" s="8"/>
      <c r="E704" s="17"/>
      <c r="F704" s="17"/>
      <c r="G704" s="21"/>
      <c r="H704" s="21"/>
      <c r="I704" s="22" t="str">
        <f aca="false">IF(D704="","",G704-H704)</f>
        <v/>
      </c>
      <c r="J704" s="23" t="str">
        <f aca="false">IF(D704="","",Settings!$C$6-E704)</f>
        <v/>
      </c>
      <c r="K704" s="10" t="str">
        <f aca="false">IF(D704="","",IF(J704&lt;=30,"0-30 days",IF(J704&lt;=45,"31-45 days",IF(J704&lt;=60,"46-60 days",IF(J704&lt;=90,"61-90 days",IF(J704&lt;=180,"91-180 days","Over 180 days"))))))</f>
        <v/>
      </c>
      <c r="L704" s="24" t="str">
        <f aca="false">IF(OR(D704="",NOT(OR(B704="Micro",B704="Small"))),"",IF(F704="",E704,F704)+IF(C704="",Settings!$C$10,MIN(C704,Settings!$C$11)))</f>
        <v/>
      </c>
      <c r="M704" s="23" t="str">
        <f aca="false">IF(L704="","",MAX(0,Settings!$C$6-L704))</f>
        <v/>
      </c>
      <c r="N704" s="10" t="str">
        <f aca="false">IF(D704="","",IF(I704&lt;=0,"Paid",IF(NOT(OR(B704="Micro",B704="Small")),"Not covered by s.15",IF(M704&gt;0,"MSME overdue","MSME within due date"))))</f>
        <v/>
      </c>
      <c r="O704" s="22" t="str">
        <f aca="false">IF(N704&lt;&gt;"MSME overdue","",ROUND(I704*((1+Settings!$C$9*Settings!$C$8/12)^(M704/(365/12))-1),0))</f>
        <v/>
      </c>
      <c r="P704" s="10" t="str">
        <f aca="false">IF(OR(L704="",I704&lt;=0),"",IF(L704&lt;=Settings!$C$7,IF(Settings!$C$6&gt;=Settings!$C$7,"Unpaid past due at year end: review","Pay before year end to avoid disallowance"),""))</f>
        <v/>
      </c>
    </row>
    <row r="705" customFormat="false" ht="15" hidden="false" customHeight="false" outlineLevel="0" collapsed="false">
      <c r="A705" s="8"/>
      <c r="B705" s="8"/>
      <c r="C705" s="19"/>
      <c r="D705" s="8"/>
      <c r="E705" s="17"/>
      <c r="F705" s="17"/>
      <c r="G705" s="21"/>
      <c r="H705" s="21"/>
      <c r="I705" s="22" t="str">
        <f aca="false">IF(D705="","",G705-H705)</f>
        <v/>
      </c>
      <c r="J705" s="23" t="str">
        <f aca="false">IF(D705="","",Settings!$C$6-E705)</f>
        <v/>
      </c>
      <c r="K705" s="10" t="str">
        <f aca="false">IF(D705="","",IF(J705&lt;=30,"0-30 days",IF(J705&lt;=45,"31-45 days",IF(J705&lt;=60,"46-60 days",IF(J705&lt;=90,"61-90 days",IF(J705&lt;=180,"91-180 days","Over 180 days"))))))</f>
        <v/>
      </c>
      <c r="L705" s="24" t="str">
        <f aca="false">IF(OR(D705="",NOT(OR(B705="Micro",B705="Small"))),"",IF(F705="",E705,F705)+IF(C705="",Settings!$C$10,MIN(C705,Settings!$C$11)))</f>
        <v/>
      </c>
      <c r="M705" s="23" t="str">
        <f aca="false">IF(L705="","",MAX(0,Settings!$C$6-L705))</f>
        <v/>
      </c>
      <c r="N705" s="10" t="str">
        <f aca="false">IF(D705="","",IF(I705&lt;=0,"Paid",IF(NOT(OR(B705="Micro",B705="Small")),"Not covered by s.15",IF(M705&gt;0,"MSME overdue","MSME within due date"))))</f>
        <v/>
      </c>
      <c r="O705" s="22" t="str">
        <f aca="false">IF(N705&lt;&gt;"MSME overdue","",ROUND(I705*((1+Settings!$C$9*Settings!$C$8/12)^(M705/(365/12))-1),0))</f>
        <v/>
      </c>
      <c r="P705" s="10" t="str">
        <f aca="false">IF(OR(L705="",I705&lt;=0),"",IF(L705&lt;=Settings!$C$7,IF(Settings!$C$6&gt;=Settings!$C$7,"Unpaid past due at year end: review","Pay before year end to avoid disallowance"),""))</f>
        <v/>
      </c>
    </row>
    <row r="706" customFormat="false" ht="15" hidden="false" customHeight="false" outlineLevel="0" collapsed="false">
      <c r="A706" s="8"/>
      <c r="B706" s="8"/>
      <c r="C706" s="19"/>
      <c r="D706" s="8"/>
      <c r="E706" s="17"/>
      <c r="F706" s="17"/>
      <c r="G706" s="21"/>
      <c r="H706" s="21"/>
      <c r="I706" s="22" t="str">
        <f aca="false">IF(D706="","",G706-H706)</f>
        <v/>
      </c>
      <c r="J706" s="23" t="str">
        <f aca="false">IF(D706="","",Settings!$C$6-E706)</f>
        <v/>
      </c>
      <c r="K706" s="10" t="str">
        <f aca="false">IF(D706="","",IF(J706&lt;=30,"0-30 days",IF(J706&lt;=45,"31-45 days",IF(J706&lt;=60,"46-60 days",IF(J706&lt;=90,"61-90 days",IF(J706&lt;=180,"91-180 days","Over 180 days"))))))</f>
        <v/>
      </c>
      <c r="L706" s="24" t="str">
        <f aca="false">IF(OR(D706="",NOT(OR(B706="Micro",B706="Small"))),"",IF(F706="",E706,F706)+IF(C706="",Settings!$C$10,MIN(C706,Settings!$C$11)))</f>
        <v/>
      </c>
      <c r="M706" s="23" t="str">
        <f aca="false">IF(L706="","",MAX(0,Settings!$C$6-L706))</f>
        <v/>
      </c>
      <c r="N706" s="10" t="str">
        <f aca="false">IF(D706="","",IF(I706&lt;=0,"Paid",IF(NOT(OR(B706="Micro",B706="Small")),"Not covered by s.15",IF(M706&gt;0,"MSME overdue","MSME within due date"))))</f>
        <v/>
      </c>
      <c r="O706" s="22" t="str">
        <f aca="false">IF(N706&lt;&gt;"MSME overdue","",ROUND(I706*((1+Settings!$C$9*Settings!$C$8/12)^(M706/(365/12))-1),0))</f>
        <v/>
      </c>
      <c r="P706" s="10" t="str">
        <f aca="false">IF(OR(L706="",I706&lt;=0),"",IF(L706&lt;=Settings!$C$7,IF(Settings!$C$6&gt;=Settings!$C$7,"Unpaid past due at year end: review","Pay before year end to avoid disallowance"),""))</f>
        <v/>
      </c>
    </row>
    <row r="707" customFormat="false" ht="15" hidden="false" customHeight="false" outlineLevel="0" collapsed="false">
      <c r="A707" s="8"/>
      <c r="B707" s="8"/>
      <c r="C707" s="19"/>
      <c r="D707" s="8"/>
      <c r="E707" s="17"/>
      <c r="F707" s="17"/>
      <c r="G707" s="21"/>
      <c r="H707" s="21"/>
      <c r="I707" s="22" t="str">
        <f aca="false">IF(D707="","",G707-H707)</f>
        <v/>
      </c>
      <c r="J707" s="23" t="str">
        <f aca="false">IF(D707="","",Settings!$C$6-E707)</f>
        <v/>
      </c>
      <c r="K707" s="10" t="str">
        <f aca="false">IF(D707="","",IF(J707&lt;=30,"0-30 days",IF(J707&lt;=45,"31-45 days",IF(J707&lt;=60,"46-60 days",IF(J707&lt;=90,"61-90 days",IF(J707&lt;=180,"91-180 days","Over 180 days"))))))</f>
        <v/>
      </c>
      <c r="L707" s="24" t="str">
        <f aca="false">IF(OR(D707="",NOT(OR(B707="Micro",B707="Small"))),"",IF(F707="",E707,F707)+IF(C707="",Settings!$C$10,MIN(C707,Settings!$C$11)))</f>
        <v/>
      </c>
      <c r="M707" s="23" t="str">
        <f aca="false">IF(L707="","",MAX(0,Settings!$C$6-L707))</f>
        <v/>
      </c>
      <c r="N707" s="10" t="str">
        <f aca="false">IF(D707="","",IF(I707&lt;=0,"Paid",IF(NOT(OR(B707="Micro",B707="Small")),"Not covered by s.15",IF(M707&gt;0,"MSME overdue","MSME within due date"))))</f>
        <v/>
      </c>
      <c r="O707" s="22" t="str">
        <f aca="false">IF(N707&lt;&gt;"MSME overdue","",ROUND(I707*((1+Settings!$C$9*Settings!$C$8/12)^(M707/(365/12))-1),0))</f>
        <v/>
      </c>
      <c r="P707" s="10" t="str">
        <f aca="false">IF(OR(L707="",I707&lt;=0),"",IF(L707&lt;=Settings!$C$7,IF(Settings!$C$6&gt;=Settings!$C$7,"Unpaid past due at year end: review","Pay before year end to avoid disallowance"),""))</f>
        <v/>
      </c>
    </row>
    <row r="708" customFormat="false" ht="15" hidden="false" customHeight="false" outlineLevel="0" collapsed="false">
      <c r="A708" s="8"/>
      <c r="B708" s="8"/>
      <c r="C708" s="19"/>
      <c r="D708" s="8"/>
      <c r="E708" s="17"/>
      <c r="F708" s="17"/>
      <c r="G708" s="21"/>
      <c r="H708" s="21"/>
      <c r="I708" s="22" t="str">
        <f aca="false">IF(D708="","",G708-H708)</f>
        <v/>
      </c>
      <c r="J708" s="23" t="str">
        <f aca="false">IF(D708="","",Settings!$C$6-E708)</f>
        <v/>
      </c>
      <c r="K708" s="10" t="str">
        <f aca="false">IF(D708="","",IF(J708&lt;=30,"0-30 days",IF(J708&lt;=45,"31-45 days",IF(J708&lt;=60,"46-60 days",IF(J708&lt;=90,"61-90 days",IF(J708&lt;=180,"91-180 days","Over 180 days"))))))</f>
        <v/>
      </c>
      <c r="L708" s="24" t="str">
        <f aca="false">IF(OR(D708="",NOT(OR(B708="Micro",B708="Small"))),"",IF(F708="",E708,F708)+IF(C708="",Settings!$C$10,MIN(C708,Settings!$C$11)))</f>
        <v/>
      </c>
      <c r="M708" s="23" t="str">
        <f aca="false">IF(L708="","",MAX(0,Settings!$C$6-L708))</f>
        <v/>
      </c>
      <c r="N708" s="10" t="str">
        <f aca="false">IF(D708="","",IF(I708&lt;=0,"Paid",IF(NOT(OR(B708="Micro",B708="Small")),"Not covered by s.15",IF(M708&gt;0,"MSME overdue","MSME within due date"))))</f>
        <v/>
      </c>
      <c r="O708" s="22" t="str">
        <f aca="false">IF(N708&lt;&gt;"MSME overdue","",ROUND(I708*((1+Settings!$C$9*Settings!$C$8/12)^(M708/(365/12))-1),0))</f>
        <v/>
      </c>
      <c r="P708" s="10" t="str">
        <f aca="false">IF(OR(L708="",I708&lt;=0),"",IF(L708&lt;=Settings!$C$7,IF(Settings!$C$6&gt;=Settings!$C$7,"Unpaid past due at year end: review","Pay before year end to avoid disallowance"),""))</f>
        <v/>
      </c>
    </row>
    <row r="709" customFormat="false" ht="15" hidden="false" customHeight="false" outlineLevel="0" collapsed="false">
      <c r="A709" s="8"/>
      <c r="B709" s="8"/>
      <c r="C709" s="19"/>
      <c r="D709" s="8"/>
      <c r="E709" s="17"/>
      <c r="F709" s="17"/>
      <c r="G709" s="21"/>
      <c r="H709" s="21"/>
      <c r="I709" s="22" t="str">
        <f aca="false">IF(D709="","",G709-H709)</f>
        <v/>
      </c>
      <c r="J709" s="23" t="str">
        <f aca="false">IF(D709="","",Settings!$C$6-E709)</f>
        <v/>
      </c>
      <c r="K709" s="10" t="str">
        <f aca="false">IF(D709="","",IF(J709&lt;=30,"0-30 days",IF(J709&lt;=45,"31-45 days",IF(J709&lt;=60,"46-60 days",IF(J709&lt;=90,"61-90 days",IF(J709&lt;=180,"91-180 days","Over 180 days"))))))</f>
        <v/>
      </c>
      <c r="L709" s="24" t="str">
        <f aca="false">IF(OR(D709="",NOT(OR(B709="Micro",B709="Small"))),"",IF(F709="",E709,F709)+IF(C709="",Settings!$C$10,MIN(C709,Settings!$C$11)))</f>
        <v/>
      </c>
      <c r="M709" s="23" t="str">
        <f aca="false">IF(L709="","",MAX(0,Settings!$C$6-L709))</f>
        <v/>
      </c>
      <c r="N709" s="10" t="str">
        <f aca="false">IF(D709="","",IF(I709&lt;=0,"Paid",IF(NOT(OR(B709="Micro",B709="Small")),"Not covered by s.15",IF(M709&gt;0,"MSME overdue","MSME within due date"))))</f>
        <v/>
      </c>
      <c r="O709" s="22" t="str">
        <f aca="false">IF(N709&lt;&gt;"MSME overdue","",ROUND(I709*((1+Settings!$C$9*Settings!$C$8/12)^(M709/(365/12))-1),0))</f>
        <v/>
      </c>
      <c r="P709" s="10" t="str">
        <f aca="false">IF(OR(L709="",I709&lt;=0),"",IF(L709&lt;=Settings!$C$7,IF(Settings!$C$6&gt;=Settings!$C$7,"Unpaid past due at year end: review","Pay before year end to avoid disallowance"),""))</f>
        <v/>
      </c>
    </row>
    <row r="710" customFormat="false" ht="15" hidden="false" customHeight="false" outlineLevel="0" collapsed="false">
      <c r="A710" s="8"/>
      <c r="B710" s="8"/>
      <c r="C710" s="19"/>
      <c r="D710" s="8"/>
      <c r="E710" s="17"/>
      <c r="F710" s="17"/>
      <c r="G710" s="21"/>
      <c r="H710" s="21"/>
      <c r="I710" s="22" t="str">
        <f aca="false">IF(D710="","",G710-H710)</f>
        <v/>
      </c>
      <c r="J710" s="23" t="str">
        <f aca="false">IF(D710="","",Settings!$C$6-E710)</f>
        <v/>
      </c>
      <c r="K710" s="10" t="str">
        <f aca="false">IF(D710="","",IF(J710&lt;=30,"0-30 days",IF(J710&lt;=45,"31-45 days",IF(J710&lt;=60,"46-60 days",IF(J710&lt;=90,"61-90 days",IF(J710&lt;=180,"91-180 days","Over 180 days"))))))</f>
        <v/>
      </c>
      <c r="L710" s="24" t="str">
        <f aca="false">IF(OR(D710="",NOT(OR(B710="Micro",B710="Small"))),"",IF(F710="",E710,F710)+IF(C710="",Settings!$C$10,MIN(C710,Settings!$C$11)))</f>
        <v/>
      </c>
      <c r="M710" s="23" t="str">
        <f aca="false">IF(L710="","",MAX(0,Settings!$C$6-L710))</f>
        <v/>
      </c>
      <c r="N710" s="10" t="str">
        <f aca="false">IF(D710="","",IF(I710&lt;=0,"Paid",IF(NOT(OR(B710="Micro",B710="Small")),"Not covered by s.15",IF(M710&gt;0,"MSME overdue","MSME within due date"))))</f>
        <v/>
      </c>
      <c r="O710" s="22" t="str">
        <f aca="false">IF(N710&lt;&gt;"MSME overdue","",ROUND(I710*((1+Settings!$C$9*Settings!$C$8/12)^(M710/(365/12))-1),0))</f>
        <v/>
      </c>
      <c r="P710" s="10" t="str">
        <f aca="false">IF(OR(L710="",I710&lt;=0),"",IF(L710&lt;=Settings!$C$7,IF(Settings!$C$6&gt;=Settings!$C$7,"Unpaid past due at year end: review","Pay before year end to avoid disallowance"),""))</f>
        <v/>
      </c>
    </row>
    <row r="711" customFormat="false" ht="15" hidden="false" customHeight="false" outlineLevel="0" collapsed="false">
      <c r="A711" s="8"/>
      <c r="B711" s="8"/>
      <c r="C711" s="19"/>
      <c r="D711" s="8"/>
      <c r="E711" s="17"/>
      <c r="F711" s="17"/>
      <c r="G711" s="21"/>
      <c r="H711" s="21"/>
      <c r="I711" s="22" t="str">
        <f aca="false">IF(D711="","",G711-H711)</f>
        <v/>
      </c>
      <c r="J711" s="23" t="str">
        <f aca="false">IF(D711="","",Settings!$C$6-E711)</f>
        <v/>
      </c>
      <c r="K711" s="10" t="str">
        <f aca="false">IF(D711="","",IF(J711&lt;=30,"0-30 days",IF(J711&lt;=45,"31-45 days",IF(J711&lt;=60,"46-60 days",IF(J711&lt;=90,"61-90 days",IF(J711&lt;=180,"91-180 days","Over 180 days"))))))</f>
        <v/>
      </c>
      <c r="L711" s="24" t="str">
        <f aca="false">IF(OR(D711="",NOT(OR(B711="Micro",B711="Small"))),"",IF(F711="",E711,F711)+IF(C711="",Settings!$C$10,MIN(C711,Settings!$C$11)))</f>
        <v/>
      </c>
      <c r="M711" s="23" t="str">
        <f aca="false">IF(L711="","",MAX(0,Settings!$C$6-L711))</f>
        <v/>
      </c>
      <c r="N711" s="10" t="str">
        <f aca="false">IF(D711="","",IF(I711&lt;=0,"Paid",IF(NOT(OR(B711="Micro",B711="Small")),"Not covered by s.15",IF(M711&gt;0,"MSME overdue","MSME within due date"))))</f>
        <v/>
      </c>
      <c r="O711" s="22" t="str">
        <f aca="false">IF(N711&lt;&gt;"MSME overdue","",ROUND(I711*((1+Settings!$C$9*Settings!$C$8/12)^(M711/(365/12))-1),0))</f>
        <v/>
      </c>
      <c r="P711" s="10" t="str">
        <f aca="false">IF(OR(L711="",I711&lt;=0),"",IF(L711&lt;=Settings!$C$7,IF(Settings!$C$6&gt;=Settings!$C$7,"Unpaid past due at year end: review","Pay before year end to avoid disallowance"),""))</f>
        <v/>
      </c>
    </row>
    <row r="712" customFormat="false" ht="15" hidden="false" customHeight="false" outlineLevel="0" collapsed="false">
      <c r="A712" s="8"/>
      <c r="B712" s="8"/>
      <c r="C712" s="19"/>
      <c r="D712" s="8"/>
      <c r="E712" s="17"/>
      <c r="F712" s="17"/>
      <c r="G712" s="21"/>
      <c r="H712" s="21"/>
      <c r="I712" s="22" t="str">
        <f aca="false">IF(D712="","",G712-H712)</f>
        <v/>
      </c>
      <c r="J712" s="23" t="str">
        <f aca="false">IF(D712="","",Settings!$C$6-E712)</f>
        <v/>
      </c>
      <c r="K712" s="10" t="str">
        <f aca="false">IF(D712="","",IF(J712&lt;=30,"0-30 days",IF(J712&lt;=45,"31-45 days",IF(J712&lt;=60,"46-60 days",IF(J712&lt;=90,"61-90 days",IF(J712&lt;=180,"91-180 days","Over 180 days"))))))</f>
        <v/>
      </c>
      <c r="L712" s="24" t="str">
        <f aca="false">IF(OR(D712="",NOT(OR(B712="Micro",B712="Small"))),"",IF(F712="",E712,F712)+IF(C712="",Settings!$C$10,MIN(C712,Settings!$C$11)))</f>
        <v/>
      </c>
      <c r="M712" s="23" t="str">
        <f aca="false">IF(L712="","",MAX(0,Settings!$C$6-L712))</f>
        <v/>
      </c>
      <c r="N712" s="10" t="str">
        <f aca="false">IF(D712="","",IF(I712&lt;=0,"Paid",IF(NOT(OR(B712="Micro",B712="Small")),"Not covered by s.15",IF(M712&gt;0,"MSME overdue","MSME within due date"))))</f>
        <v/>
      </c>
      <c r="O712" s="22" t="str">
        <f aca="false">IF(N712&lt;&gt;"MSME overdue","",ROUND(I712*((1+Settings!$C$9*Settings!$C$8/12)^(M712/(365/12))-1),0))</f>
        <v/>
      </c>
      <c r="P712" s="10" t="str">
        <f aca="false">IF(OR(L712="",I712&lt;=0),"",IF(L712&lt;=Settings!$C$7,IF(Settings!$C$6&gt;=Settings!$C$7,"Unpaid past due at year end: review","Pay before year end to avoid disallowance"),""))</f>
        <v/>
      </c>
    </row>
    <row r="713" customFormat="false" ht="15" hidden="false" customHeight="false" outlineLevel="0" collapsed="false">
      <c r="A713" s="8"/>
      <c r="B713" s="8"/>
      <c r="C713" s="19"/>
      <c r="D713" s="8"/>
      <c r="E713" s="17"/>
      <c r="F713" s="17"/>
      <c r="G713" s="21"/>
      <c r="H713" s="21"/>
      <c r="I713" s="22" t="str">
        <f aca="false">IF(D713="","",G713-H713)</f>
        <v/>
      </c>
      <c r="J713" s="23" t="str">
        <f aca="false">IF(D713="","",Settings!$C$6-E713)</f>
        <v/>
      </c>
      <c r="K713" s="10" t="str">
        <f aca="false">IF(D713="","",IF(J713&lt;=30,"0-30 days",IF(J713&lt;=45,"31-45 days",IF(J713&lt;=60,"46-60 days",IF(J713&lt;=90,"61-90 days",IF(J713&lt;=180,"91-180 days","Over 180 days"))))))</f>
        <v/>
      </c>
      <c r="L713" s="24" t="str">
        <f aca="false">IF(OR(D713="",NOT(OR(B713="Micro",B713="Small"))),"",IF(F713="",E713,F713)+IF(C713="",Settings!$C$10,MIN(C713,Settings!$C$11)))</f>
        <v/>
      </c>
      <c r="M713" s="23" t="str">
        <f aca="false">IF(L713="","",MAX(0,Settings!$C$6-L713))</f>
        <v/>
      </c>
      <c r="N713" s="10" t="str">
        <f aca="false">IF(D713="","",IF(I713&lt;=0,"Paid",IF(NOT(OR(B713="Micro",B713="Small")),"Not covered by s.15",IF(M713&gt;0,"MSME overdue","MSME within due date"))))</f>
        <v/>
      </c>
      <c r="O713" s="22" t="str">
        <f aca="false">IF(N713&lt;&gt;"MSME overdue","",ROUND(I713*((1+Settings!$C$9*Settings!$C$8/12)^(M713/(365/12))-1),0))</f>
        <v/>
      </c>
      <c r="P713" s="10" t="str">
        <f aca="false">IF(OR(L713="",I713&lt;=0),"",IF(L713&lt;=Settings!$C$7,IF(Settings!$C$6&gt;=Settings!$C$7,"Unpaid past due at year end: review","Pay before year end to avoid disallowance"),""))</f>
        <v/>
      </c>
    </row>
    <row r="714" customFormat="false" ht="15" hidden="false" customHeight="false" outlineLevel="0" collapsed="false">
      <c r="A714" s="8"/>
      <c r="B714" s="8"/>
      <c r="C714" s="19"/>
      <c r="D714" s="8"/>
      <c r="E714" s="17"/>
      <c r="F714" s="17"/>
      <c r="G714" s="21"/>
      <c r="H714" s="21"/>
      <c r="I714" s="22" t="str">
        <f aca="false">IF(D714="","",G714-H714)</f>
        <v/>
      </c>
      <c r="J714" s="23" t="str">
        <f aca="false">IF(D714="","",Settings!$C$6-E714)</f>
        <v/>
      </c>
      <c r="K714" s="10" t="str">
        <f aca="false">IF(D714="","",IF(J714&lt;=30,"0-30 days",IF(J714&lt;=45,"31-45 days",IF(J714&lt;=60,"46-60 days",IF(J714&lt;=90,"61-90 days",IF(J714&lt;=180,"91-180 days","Over 180 days"))))))</f>
        <v/>
      </c>
      <c r="L714" s="24" t="str">
        <f aca="false">IF(OR(D714="",NOT(OR(B714="Micro",B714="Small"))),"",IF(F714="",E714,F714)+IF(C714="",Settings!$C$10,MIN(C714,Settings!$C$11)))</f>
        <v/>
      </c>
      <c r="M714" s="23" t="str">
        <f aca="false">IF(L714="","",MAX(0,Settings!$C$6-L714))</f>
        <v/>
      </c>
      <c r="N714" s="10" t="str">
        <f aca="false">IF(D714="","",IF(I714&lt;=0,"Paid",IF(NOT(OR(B714="Micro",B714="Small")),"Not covered by s.15",IF(M714&gt;0,"MSME overdue","MSME within due date"))))</f>
        <v/>
      </c>
      <c r="O714" s="22" t="str">
        <f aca="false">IF(N714&lt;&gt;"MSME overdue","",ROUND(I714*((1+Settings!$C$9*Settings!$C$8/12)^(M714/(365/12))-1),0))</f>
        <v/>
      </c>
      <c r="P714" s="10" t="str">
        <f aca="false">IF(OR(L714="",I714&lt;=0),"",IF(L714&lt;=Settings!$C$7,IF(Settings!$C$6&gt;=Settings!$C$7,"Unpaid past due at year end: review","Pay before year end to avoid disallowance"),""))</f>
        <v/>
      </c>
    </row>
    <row r="715" customFormat="false" ht="15" hidden="false" customHeight="false" outlineLevel="0" collapsed="false">
      <c r="A715" s="8"/>
      <c r="B715" s="8"/>
      <c r="C715" s="19"/>
      <c r="D715" s="8"/>
      <c r="E715" s="17"/>
      <c r="F715" s="17"/>
      <c r="G715" s="21"/>
      <c r="H715" s="21"/>
      <c r="I715" s="22" t="str">
        <f aca="false">IF(D715="","",G715-H715)</f>
        <v/>
      </c>
      <c r="J715" s="23" t="str">
        <f aca="false">IF(D715="","",Settings!$C$6-E715)</f>
        <v/>
      </c>
      <c r="K715" s="10" t="str">
        <f aca="false">IF(D715="","",IF(J715&lt;=30,"0-30 days",IF(J715&lt;=45,"31-45 days",IF(J715&lt;=60,"46-60 days",IF(J715&lt;=90,"61-90 days",IF(J715&lt;=180,"91-180 days","Over 180 days"))))))</f>
        <v/>
      </c>
      <c r="L715" s="24" t="str">
        <f aca="false">IF(OR(D715="",NOT(OR(B715="Micro",B715="Small"))),"",IF(F715="",E715,F715)+IF(C715="",Settings!$C$10,MIN(C715,Settings!$C$11)))</f>
        <v/>
      </c>
      <c r="M715" s="23" t="str">
        <f aca="false">IF(L715="","",MAX(0,Settings!$C$6-L715))</f>
        <v/>
      </c>
      <c r="N715" s="10" t="str">
        <f aca="false">IF(D715="","",IF(I715&lt;=0,"Paid",IF(NOT(OR(B715="Micro",B715="Small")),"Not covered by s.15",IF(M715&gt;0,"MSME overdue","MSME within due date"))))</f>
        <v/>
      </c>
      <c r="O715" s="22" t="str">
        <f aca="false">IF(N715&lt;&gt;"MSME overdue","",ROUND(I715*((1+Settings!$C$9*Settings!$C$8/12)^(M715/(365/12))-1),0))</f>
        <v/>
      </c>
      <c r="P715" s="10" t="str">
        <f aca="false">IF(OR(L715="",I715&lt;=0),"",IF(L715&lt;=Settings!$C$7,IF(Settings!$C$6&gt;=Settings!$C$7,"Unpaid past due at year end: review","Pay before year end to avoid disallowance"),""))</f>
        <v/>
      </c>
    </row>
    <row r="716" customFormat="false" ht="15" hidden="false" customHeight="false" outlineLevel="0" collapsed="false">
      <c r="A716" s="8"/>
      <c r="B716" s="8"/>
      <c r="C716" s="19"/>
      <c r="D716" s="8"/>
      <c r="E716" s="17"/>
      <c r="F716" s="17"/>
      <c r="G716" s="21"/>
      <c r="H716" s="21"/>
      <c r="I716" s="22" t="str">
        <f aca="false">IF(D716="","",G716-H716)</f>
        <v/>
      </c>
      <c r="J716" s="23" t="str">
        <f aca="false">IF(D716="","",Settings!$C$6-E716)</f>
        <v/>
      </c>
      <c r="K716" s="10" t="str">
        <f aca="false">IF(D716="","",IF(J716&lt;=30,"0-30 days",IF(J716&lt;=45,"31-45 days",IF(J716&lt;=60,"46-60 days",IF(J716&lt;=90,"61-90 days",IF(J716&lt;=180,"91-180 days","Over 180 days"))))))</f>
        <v/>
      </c>
      <c r="L716" s="24" t="str">
        <f aca="false">IF(OR(D716="",NOT(OR(B716="Micro",B716="Small"))),"",IF(F716="",E716,F716)+IF(C716="",Settings!$C$10,MIN(C716,Settings!$C$11)))</f>
        <v/>
      </c>
      <c r="M716" s="23" t="str">
        <f aca="false">IF(L716="","",MAX(0,Settings!$C$6-L716))</f>
        <v/>
      </c>
      <c r="N716" s="10" t="str">
        <f aca="false">IF(D716="","",IF(I716&lt;=0,"Paid",IF(NOT(OR(B716="Micro",B716="Small")),"Not covered by s.15",IF(M716&gt;0,"MSME overdue","MSME within due date"))))</f>
        <v/>
      </c>
      <c r="O716" s="22" t="str">
        <f aca="false">IF(N716&lt;&gt;"MSME overdue","",ROUND(I716*((1+Settings!$C$9*Settings!$C$8/12)^(M716/(365/12))-1),0))</f>
        <v/>
      </c>
      <c r="P716" s="10" t="str">
        <f aca="false">IF(OR(L716="",I716&lt;=0),"",IF(L716&lt;=Settings!$C$7,IF(Settings!$C$6&gt;=Settings!$C$7,"Unpaid past due at year end: review","Pay before year end to avoid disallowance"),""))</f>
        <v/>
      </c>
    </row>
    <row r="717" customFormat="false" ht="15" hidden="false" customHeight="false" outlineLevel="0" collapsed="false">
      <c r="A717" s="8"/>
      <c r="B717" s="8"/>
      <c r="C717" s="19"/>
      <c r="D717" s="8"/>
      <c r="E717" s="17"/>
      <c r="F717" s="17"/>
      <c r="G717" s="21"/>
      <c r="H717" s="21"/>
      <c r="I717" s="22" t="str">
        <f aca="false">IF(D717="","",G717-H717)</f>
        <v/>
      </c>
      <c r="J717" s="23" t="str">
        <f aca="false">IF(D717="","",Settings!$C$6-E717)</f>
        <v/>
      </c>
      <c r="K717" s="10" t="str">
        <f aca="false">IF(D717="","",IF(J717&lt;=30,"0-30 days",IF(J717&lt;=45,"31-45 days",IF(J717&lt;=60,"46-60 days",IF(J717&lt;=90,"61-90 days",IF(J717&lt;=180,"91-180 days","Over 180 days"))))))</f>
        <v/>
      </c>
      <c r="L717" s="24" t="str">
        <f aca="false">IF(OR(D717="",NOT(OR(B717="Micro",B717="Small"))),"",IF(F717="",E717,F717)+IF(C717="",Settings!$C$10,MIN(C717,Settings!$C$11)))</f>
        <v/>
      </c>
      <c r="M717" s="23" t="str">
        <f aca="false">IF(L717="","",MAX(0,Settings!$C$6-L717))</f>
        <v/>
      </c>
      <c r="N717" s="10" t="str">
        <f aca="false">IF(D717="","",IF(I717&lt;=0,"Paid",IF(NOT(OR(B717="Micro",B717="Small")),"Not covered by s.15",IF(M717&gt;0,"MSME overdue","MSME within due date"))))</f>
        <v/>
      </c>
      <c r="O717" s="22" t="str">
        <f aca="false">IF(N717&lt;&gt;"MSME overdue","",ROUND(I717*((1+Settings!$C$9*Settings!$C$8/12)^(M717/(365/12))-1),0))</f>
        <v/>
      </c>
      <c r="P717" s="10" t="str">
        <f aca="false">IF(OR(L717="",I717&lt;=0),"",IF(L717&lt;=Settings!$C$7,IF(Settings!$C$6&gt;=Settings!$C$7,"Unpaid past due at year end: review","Pay before year end to avoid disallowance"),""))</f>
        <v/>
      </c>
    </row>
    <row r="718" customFormat="false" ht="15" hidden="false" customHeight="false" outlineLevel="0" collapsed="false">
      <c r="A718" s="8"/>
      <c r="B718" s="8"/>
      <c r="C718" s="19"/>
      <c r="D718" s="8"/>
      <c r="E718" s="17"/>
      <c r="F718" s="17"/>
      <c r="G718" s="21"/>
      <c r="H718" s="21"/>
      <c r="I718" s="22" t="str">
        <f aca="false">IF(D718="","",G718-H718)</f>
        <v/>
      </c>
      <c r="J718" s="23" t="str">
        <f aca="false">IF(D718="","",Settings!$C$6-E718)</f>
        <v/>
      </c>
      <c r="K718" s="10" t="str">
        <f aca="false">IF(D718="","",IF(J718&lt;=30,"0-30 days",IF(J718&lt;=45,"31-45 days",IF(J718&lt;=60,"46-60 days",IF(J718&lt;=90,"61-90 days",IF(J718&lt;=180,"91-180 days","Over 180 days"))))))</f>
        <v/>
      </c>
      <c r="L718" s="24" t="str">
        <f aca="false">IF(OR(D718="",NOT(OR(B718="Micro",B718="Small"))),"",IF(F718="",E718,F718)+IF(C718="",Settings!$C$10,MIN(C718,Settings!$C$11)))</f>
        <v/>
      </c>
      <c r="M718" s="23" t="str">
        <f aca="false">IF(L718="","",MAX(0,Settings!$C$6-L718))</f>
        <v/>
      </c>
      <c r="N718" s="10" t="str">
        <f aca="false">IF(D718="","",IF(I718&lt;=0,"Paid",IF(NOT(OR(B718="Micro",B718="Small")),"Not covered by s.15",IF(M718&gt;0,"MSME overdue","MSME within due date"))))</f>
        <v/>
      </c>
      <c r="O718" s="22" t="str">
        <f aca="false">IF(N718&lt;&gt;"MSME overdue","",ROUND(I718*((1+Settings!$C$9*Settings!$C$8/12)^(M718/(365/12))-1),0))</f>
        <v/>
      </c>
      <c r="P718" s="10" t="str">
        <f aca="false">IF(OR(L718="",I718&lt;=0),"",IF(L718&lt;=Settings!$C$7,IF(Settings!$C$6&gt;=Settings!$C$7,"Unpaid past due at year end: review","Pay before year end to avoid disallowance"),""))</f>
        <v/>
      </c>
    </row>
    <row r="719" customFormat="false" ht="15" hidden="false" customHeight="false" outlineLevel="0" collapsed="false">
      <c r="A719" s="8"/>
      <c r="B719" s="8"/>
      <c r="C719" s="19"/>
      <c r="D719" s="8"/>
      <c r="E719" s="17"/>
      <c r="F719" s="17"/>
      <c r="G719" s="21"/>
      <c r="H719" s="21"/>
      <c r="I719" s="22" t="str">
        <f aca="false">IF(D719="","",G719-H719)</f>
        <v/>
      </c>
      <c r="J719" s="23" t="str">
        <f aca="false">IF(D719="","",Settings!$C$6-E719)</f>
        <v/>
      </c>
      <c r="K719" s="10" t="str">
        <f aca="false">IF(D719="","",IF(J719&lt;=30,"0-30 days",IF(J719&lt;=45,"31-45 days",IF(J719&lt;=60,"46-60 days",IF(J719&lt;=90,"61-90 days",IF(J719&lt;=180,"91-180 days","Over 180 days"))))))</f>
        <v/>
      </c>
      <c r="L719" s="24" t="str">
        <f aca="false">IF(OR(D719="",NOT(OR(B719="Micro",B719="Small"))),"",IF(F719="",E719,F719)+IF(C719="",Settings!$C$10,MIN(C719,Settings!$C$11)))</f>
        <v/>
      </c>
      <c r="M719" s="23" t="str">
        <f aca="false">IF(L719="","",MAX(0,Settings!$C$6-L719))</f>
        <v/>
      </c>
      <c r="N719" s="10" t="str">
        <f aca="false">IF(D719="","",IF(I719&lt;=0,"Paid",IF(NOT(OR(B719="Micro",B719="Small")),"Not covered by s.15",IF(M719&gt;0,"MSME overdue","MSME within due date"))))</f>
        <v/>
      </c>
      <c r="O719" s="22" t="str">
        <f aca="false">IF(N719&lt;&gt;"MSME overdue","",ROUND(I719*((1+Settings!$C$9*Settings!$C$8/12)^(M719/(365/12))-1),0))</f>
        <v/>
      </c>
      <c r="P719" s="10" t="str">
        <f aca="false">IF(OR(L719="",I719&lt;=0),"",IF(L719&lt;=Settings!$C$7,IF(Settings!$C$6&gt;=Settings!$C$7,"Unpaid past due at year end: review","Pay before year end to avoid disallowance"),""))</f>
        <v/>
      </c>
    </row>
    <row r="720" customFormat="false" ht="15" hidden="false" customHeight="false" outlineLevel="0" collapsed="false">
      <c r="A720" s="8"/>
      <c r="B720" s="8"/>
      <c r="C720" s="19"/>
      <c r="D720" s="8"/>
      <c r="E720" s="17"/>
      <c r="F720" s="17"/>
      <c r="G720" s="21"/>
      <c r="H720" s="21"/>
      <c r="I720" s="22" t="str">
        <f aca="false">IF(D720="","",G720-H720)</f>
        <v/>
      </c>
      <c r="J720" s="23" t="str">
        <f aca="false">IF(D720="","",Settings!$C$6-E720)</f>
        <v/>
      </c>
      <c r="K720" s="10" t="str">
        <f aca="false">IF(D720="","",IF(J720&lt;=30,"0-30 days",IF(J720&lt;=45,"31-45 days",IF(J720&lt;=60,"46-60 days",IF(J720&lt;=90,"61-90 days",IF(J720&lt;=180,"91-180 days","Over 180 days"))))))</f>
        <v/>
      </c>
      <c r="L720" s="24" t="str">
        <f aca="false">IF(OR(D720="",NOT(OR(B720="Micro",B720="Small"))),"",IF(F720="",E720,F720)+IF(C720="",Settings!$C$10,MIN(C720,Settings!$C$11)))</f>
        <v/>
      </c>
      <c r="M720" s="23" t="str">
        <f aca="false">IF(L720="","",MAX(0,Settings!$C$6-L720))</f>
        <v/>
      </c>
      <c r="N720" s="10" t="str">
        <f aca="false">IF(D720="","",IF(I720&lt;=0,"Paid",IF(NOT(OR(B720="Micro",B720="Small")),"Not covered by s.15",IF(M720&gt;0,"MSME overdue","MSME within due date"))))</f>
        <v/>
      </c>
      <c r="O720" s="22" t="str">
        <f aca="false">IF(N720&lt;&gt;"MSME overdue","",ROUND(I720*((1+Settings!$C$9*Settings!$C$8/12)^(M720/(365/12))-1),0))</f>
        <v/>
      </c>
      <c r="P720" s="10" t="str">
        <f aca="false">IF(OR(L720="",I720&lt;=0),"",IF(L720&lt;=Settings!$C$7,IF(Settings!$C$6&gt;=Settings!$C$7,"Unpaid past due at year end: review","Pay before year end to avoid disallowance"),""))</f>
        <v/>
      </c>
    </row>
    <row r="721" customFormat="false" ht="15" hidden="false" customHeight="false" outlineLevel="0" collapsed="false">
      <c r="A721" s="8"/>
      <c r="B721" s="8"/>
      <c r="C721" s="19"/>
      <c r="D721" s="8"/>
      <c r="E721" s="17"/>
      <c r="F721" s="17"/>
      <c r="G721" s="21"/>
      <c r="H721" s="21"/>
      <c r="I721" s="22" t="str">
        <f aca="false">IF(D721="","",G721-H721)</f>
        <v/>
      </c>
      <c r="J721" s="23" t="str">
        <f aca="false">IF(D721="","",Settings!$C$6-E721)</f>
        <v/>
      </c>
      <c r="K721" s="10" t="str">
        <f aca="false">IF(D721="","",IF(J721&lt;=30,"0-30 days",IF(J721&lt;=45,"31-45 days",IF(J721&lt;=60,"46-60 days",IF(J721&lt;=90,"61-90 days",IF(J721&lt;=180,"91-180 days","Over 180 days"))))))</f>
        <v/>
      </c>
      <c r="L721" s="24" t="str">
        <f aca="false">IF(OR(D721="",NOT(OR(B721="Micro",B721="Small"))),"",IF(F721="",E721,F721)+IF(C721="",Settings!$C$10,MIN(C721,Settings!$C$11)))</f>
        <v/>
      </c>
      <c r="M721" s="23" t="str">
        <f aca="false">IF(L721="","",MAX(0,Settings!$C$6-L721))</f>
        <v/>
      </c>
      <c r="N721" s="10" t="str">
        <f aca="false">IF(D721="","",IF(I721&lt;=0,"Paid",IF(NOT(OR(B721="Micro",B721="Small")),"Not covered by s.15",IF(M721&gt;0,"MSME overdue","MSME within due date"))))</f>
        <v/>
      </c>
      <c r="O721" s="22" t="str">
        <f aca="false">IF(N721&lt;&gt;"MSME overdue","",ROUND(I721*((1+Settings!$C$9*Settings!$C$8/12)^(M721/(365/12))-1),0))</f>
        <v/>
      </c>
      <c r="P721" s="10" t="str">
        <f aca="false">IF(OR(L721="",I721&lt;=0),"",IF(L721&lt;=Settings!$C$7,IF(Settings!$C$6&gt;=Settings!$C$7,"Unpaid past due at year end: review","Pay before year end to avoid disallowance"),""))</f>
        <v/>
      </c>
    </row>
    <row r="722" customFormat="false" ht="15" hidden="false" customHeight="false" outlineLevel="0" collapsed="false">
      <c r="A722" s="8"/>
      <c r="B722" s="8"/>
      <c r="C722" s="19"/>
      <c r="D722" s="8"/>
      <c r="E722" s="17"/>
      <c r="F722" s="17"/>
      <c r="G722" s="21"/>
      <c r="H722" s="21"/>
      <c r="I722" s="22" t="str">
        <f aca="false">IF(D722="","",G722-H722)</f>
        <v/>
      </c>
      <c r="J722" s="23" t="str">
        <f aca="false">IF(D722="","",Settings!$C$6-E722)</f>
        <v/>
      </c>
      <c r="K722" s="10" t="str">
        <f aca="false">IF(D722="","",IF(J722&lt;=30,"0-30 days",IF(J722&lt;=45,"31-45 days",IF(J722&lt;=60,"46-60 days",IF(J722&lt;=90,"61-90 days",IF(J722&lt;=180,"91-180 days","Over 180 days"))))))</f>
        <v/>
      </c>
      <c r="L722" s="24" t="str">
        <f aca="false">IF(OR(D722="",NOT(OR(B722="Micro",B722="Small"))),"",IF(F722="",E722,F722)+IF(C722="",Settings!$C$10,MIN(C722,Settings!$C$11)))</f>
        <v/>
      </c>
      <c r="M722" s="23" t="str">
        <f aca="false">IF(L722="","",MAX(0,Settings!$C$6-L722))</f>
        <v/>
      </c>
      <c r="N722" s="10" t="str">
        <f aca="false">IF(D722="","",IF(I722&lt;=0,"Paid",IF(NOT(OR(B722="Micro",B722="Small")),"Not covered by s.15",IF(M722&gt;0,"MSME overdue","MSME within due date"))))</f>
        <v/>
      </c>
      <c r="O722" s="22" t="str">
        <f aca="false">IF(N722&lt;&gt;"MSME overdue","",ROUND(I722*((1+Settings!$C$9*Settings!$C$8/12)^(M722/(365/12))-1),0))</f>
        <v/>
      </c>
      <c r="P722" s="10" t="str">
        <f aca="false">IF(OR(L722="",I722&lt;=0),"",IF(L722&lt;=Settings!$C$7,IF(Settings!$C$6&gt;=Settings!$C$7,"Unpaid past due at year end: review","Pay before year end to avoid disallowance"),""))</f>
        <v/>
      </c>
    </row>
    <row r="723" customFormat="false" ht="15" hidden="false" customHeight="false" outlineLevel="0" collapsed="false">
      <c r="A723" s="8"/>
      <c r="B723" s="8"/>
      <c r="C723" s="19"/>
      <c r="D723" s="8"/>
      <c r="E723" s="17"/>
      <c r="F723" s="17"/>
      <c r="G723" s="21"/>
      <c r="H723" s="21"/>
      <c r="I723" s="22" t="str">
        <f aca="false">IF(D723="","",G723-H723)</f>
        <v/>
      </c>
      <c r="J723" s="23" t="str">
        <f aca="false">IF(D723="","",Settings!$C$6-E723)</f>
        <v/>
      </c>
      <c r="K723" s="10" t="str">
        <f aca="false">IF(D723="","",IF(J723&lt;=30,"0-30 days",IF(J723&lt;=45,"31-45 days",IF(J723&lt;=60,"46-60 days",IF(J723&lt;=90,"61-90 days",IF(J723&lt;=180,"91-180 days","Over 180 days"))))))</f>
        <v/>
      </c>
      <c r="L723" s="24" t="str">
        <f aca="false">IF(OR(D723="",NOT(OR(B723="Micro",B723="Small"))),"",IF(F723="",E723,F723)+IF(C723="",Settings!$C$10,MIN(C723,Settings!$C$11)))</f>
        <v/>
      </c>
      <c r="M723" s="23" t="str">
        <f aca="false">IF(L723="","",MAX(0,Settings!$C$6-L723))</f>
        <v/>
      </c>
      <c r="N723" s="10" t="str">
        <f aca="false">IF(D723="","",IF(I723&lt;=0,"Paid",IF(NOT(OR(B723="Micro",B723="Small")),"Not covered by s.15",IF(M723&gt;0,"MSME overdue","MSME within due date"))))</f>
        <v/>
      </c>
      <c r="O723" s="22" t="str">
        <f aca="false">IF(N723&lt;&gt;"MSME overdue","",ROUND(I723*((1+Settings!$C$9*Settings!$C$8/12)^(M723/(365/12))-1),0))</f>
        <v/>
      </c>
      <c r="P723" s="10" t="str">
        <f aca="false">IF(OR(L723="",I723&lt;=0),"",IF(L723&lt;=Settings!$C$7,IF(Settings!$C$6&gt;=Settings!$C$7,"Unpaid past due at year end: review","Pay before year end to avoid disallowance"),""))</f>
        <v/>
      </c>
    </row>
    <row r="724" customFormat="false" ht="15" hidden="false" customHeight="false" outlineLevel="0" collapsed="false">
      <c r="A724" s="8"/>
      <c r="B724" s="8"/>
      <c r="C724" s="19"/>
      <c r="D724" s="8"/>
      <c r="E724" s="17"/>
      <c r="F724" s="17"/>
      <c r="G724" s="21"/>
      <c r="H724" s="21"/>
      <c r="I724" s="22" t="str">
        <f aca="false">IF(D724="","",G724-H724)</f>
        <v/>
      </c>
      <c r="J724" s="23" t="str">
        <f aca="false">IF(D724="","",Settings!$C$6-E724)</f>
        <v/>
      </c>
      <c r="K724" s="10" t="str">
        <f aca="false">IF(D724="","",IF(J724&lt;=30,"0-30 days",IF(J724&lt;=45,"31-45 days",IF(J724&lt;=60,"46-60 days",IF(J724&lt;=90,"61-90 days",IF(J724&lt;=180,"91-180 days","Over 180 days"))))))</f>
        <v/>
      </c>
      <c r="L724" s="24" t="str">
        <f aca="false">IF(OR(D724="",NOT(OR(B724="Micro",B724="Small"))),"",IF(F724="",E724,F724)+IF(C724="",Settings!$C$10,MIN(C724,Settings!$C$11)))</f>
        <v/>
      </c>
      <c r="M724" s="23" t="str">
        <f aca="false">IF(L724="","",MAX(0,Settings!$C$6-L724))</f>
        <v/>
      </c>
      <c r="N724" s="10" t="str">
        <f aca="false">IF(D724="","",IF(I724&lt;=0,"Paid",IF(NOT(OR(B724="Micro",B724="Small")),"Not covered by s.15",IF(M724&gt;0,"MSME overdue","MSME within due date"))))</f>
        <v/>
      </c>
      <c r="O724" s="22" t="str">
        <f aca="false">IF(N724&lt;&gt;"MSME overdue","",ROUND(I724*((1+Settings!$C$9*Settings!$C$8/12)^(M724/(365/12))-1),0))</f>
        <v/>
      </c>
      <c r="P724" s="10" t="str">
        <f aca="false">IF(OR(L724="",I724&lt;=0),"",IF(L724&lt;=Settings!$C$7,IF(Settings!$C$6&gt;=Settings!$C$7,"Unpaid past due at year end: review","Pay before year end to avoid disallowance"),""))</f>
        <v/>
      </c>
    </row>
    <row r="725" customFormat="false" ht="15" hidden="false" customHeight="false" outlineLevel="0" collapsed="false">
      <c r="A725" s="8"/>
      <c r="B725" s="8"/>
      <c r="C725" s="19"/>
      <c r="D725" s="8"/>
      <c r="E725" s="17"/>
      <c r="F725" s="17"/>
      <c r="G725" s="21"/>
      <c r="H725" s="21"/>
      <c r="I725" s="22" t="str">
        <f aca="false">IF(D725="","",G725-H725)</f>
        <v/>
      </c>
      <c r="J725" s="23" t="str">
        <f aca="false">IF(D725="","",Settings!$C$6-E725)</f>
        <v/>
      </c>
      <c r="K725" s="10" t="str">
        <f aca="false">IF(D725="","",IF(J725&lt;=30,"0-30 days",IF(J725&lt;=45,"31-45 days",IF(J725&lt;=60,"46-60 days",IF(J725&lt;=90,"61-90 days",IF(J725&lt;=180,"91-180 days","Over 180 days"))))))</f>
        <v/>
      </c>
      <c r="L725" s="24" t="str">
        <f aca="false">IF(OR(D725="",NOT(OR(B725="Micro",B725="Small"))),"",IF(F725="",E725,F725)+IF(C725="",Settings!$C$10,MIN(C725,Settings!$C$11)))</f>
        <v/>
      </c>
      <c r="M725" s="23" t="str">
        <f aca="false">IF(L725="","",MAX(0,Settings!$C$6-L725))</f>
        <v/>
      </c>
      <c r="N725" s="10" t="str">
        <f aca="false">IF(D725="","",IF(I725&lt;=0,"Paid",IF(NOT(OR(B725="Micro",B725="Small")),"Not covered by s.15",IF(M725&gt;0,"MSME overdue","MSME within due date"))))</f>
        <v/>
      </c>
      <c r="O725" s="22" t="str">
        <f aca="false">IF(N725&lt;&gt;"MSME overdue","",ROUND(I725*((1+Settings!$C$9*Settings!$C$8/12)^(M725/(365/12))-1),0))</f>
        <v/>
      </c>
      <c r="P725" s="10" t="str">
        <f aca="false">IF(OR(L725="",I725&lt;=0),"",IF(L725&lt;=Settings!$C$7,IF(Settings!$C$6&gt;=Settings!$C$7,"Unpaid past due at year end: review","Pay before year end to avoid disallowance"),""))</f>
        <v/>
      </c>
    </row>
    <row r="726" customFormat="false" ht="15" hidden="false" customHeight="false" outlineLevel="0" collapsed="false">
      <c r="A726" s="8"/>
      <c r="B726" s="8"/>
      <c r="C726" s="19"/>
      <c r="D726" s="8"/>
      <c r="E726" s="17"/>
      <c r="F726" s="17"/>
      <c r="G726" s="21"/>
      <c r="H726" s="21"/>
      <c r="I726" s="22" t="str">
        <f aca="false">IF(D726="","",G726-H726)</f>
        <v/>
      </c>
      <c r="J726" s="23" t="str">
        <f aca="false">IF(D726="","",Settings!$C$6-E726)</f>
        <v/>
      </c>
      <c r="K726" s="10" t="str">
        <f aca="false">IF(D726="","",IF(J726&lt;=30,"0-30 days",IF(J726&lt;=45,"31-45 days",IF(J726&lt;=60,"46-60 days",IF(J726&lt;=90,"61-90 days",IF(J726&lt;=180,"91-180 days","Over 180 days"))))))</f>
        <v/>
      </c>
      <c r="L726" s="24" t="str">
        <f aca="false">IF(OR(D726="",NOT(OR(B726="Micro",B726="Small"))),"",IF(F726="",E726,F726)+IF(C726="",Settings!$C$10,MIN(C726,Settings!$C$11)))</f>
        <v/>
      </c>
      <c r="M726" s="23" t="str">
        <f aca="false">IF(L726="","",MAX(0,Settings!$C$6-L726))</f>
        <v/>
      </c>
      <c r="N726" s="10" t="str">
        <f aca="false">IF(D726="","",IF(I726&lt;=0,"Paid",IF(NOT(OR(B726="Micro",B726="Small")),"Not covered by s.15",IF(M726&gt;0,"MSME overdue","MSME within due date"))))</f>
        <v/>
      </c>
      <c r="O726" s="22" t="str">
        <f aca="false">IF(N726&lt;&gt;"MSME overdue","",ROUND(I726*((1+Settings!$C$9*Settings!$C$8/12)^(M726/(365/12))-1),0))</f>
        <v/>
      </c>
      <c r="P726" s="10" t="str">
        <f aca="false">IF(OR(L726="",I726&lt;=0),"",IF(L726&lt;=Settings!$C$7,IF(Settings!$C$6&gt;=Settings!$C$7,"Unpaid past due at year end: review","Pay before year end to avoid disallowance"),""))</f>
        <v/>
      </c>
    </row>
    <row r="727" customFormat="false" ht="15" hidden="false" customHeight="false" outlineLevel="0" collapsed="false">
      <c r="A727" s="8"/>
      <c r="B727" s="8"/>
      <c r="C727" s="19"/>
      <c r="D727" s="8"/>
      <c r="E727" s="17"/>
      <c r="F727" s="17"/>
      <c r="G727" s="21"/>
      <c r="H727" s="21"/>
      <c r="I727" s="22" t="str">
        <f aca="false">IF(D727="","",G727-H727)</f>
        <v/>
      </c>
      <c r="J727" s="23" t="str">
        <f aca="false">IF(D727="","",Settings!$C$6-E727)</f>
        <v/>
      </c>
      <c r="K727" s="10" t="str">
        <f aca="false">IF(D727="","",IF(J727&lt;=30,"0-30 days",IF(J727&lt;=45,"31-45 days",IF(J727&lt;=60,"46-60 days",IF(J727&lt;=90,"61-90 days",IF(J727&lt;=180,"91-180 days","Over 180 days"))))))</f>
        <v/>
      </c>
      <c r="L727" s="24" t="str">
        <f aca="false">IF(OR(D727="",NOT(OR(B727="Micro",B727="Small"))),"",IF(F727="",E727,F727)+IF(C727="",Settings!$C$10,MIN(C727,Settings!$C$11)))</f>
        <v/>
      </c>
      <c r="M727" s="23" t="str">
        <f aca="false">IF(L727="","",MAX(0,Settings!$C$6-L727))</f>
        <v/>
      </c>
      <c r="N727" s="10" t="str">
        <f aca="false">IF(D727="","",IF(I727&lt;=0,"Paid",IF(NOT(OR(B727="Micro",B727="Small")),"Not covered by s.15",IF(M727&gt;0,"MSME overdue","MSME within due date"))))</f>
        <v/>
      </c>
      <c r="O727" s="22" t="str">
        <f aca="false">IF(N727&lt;&gt;"MSME overdue","",ROUND(I727*((1+Settings!$C$9*Settings!$C$8/12)^(M727/(365/12))-1),0))</f>
        <v/>
      </c>
      <c r="P727" s="10" t="str">
        <f aca="false">IF(OR(L727="",I727&lt;=0),"",IF(L727&lt;=Settings!$C$7,IF(Settings!$C$6&gt;=Settings!$C$7,"Unpaid past due at year end: review","Pay before year end to avoid disallowance"),""))</f>
        <v/>
      </c>
    </row>
    <row r="728" customFormat="false" ht="15" hidden="false" customHeight="false" outlineLevel="0" collapsed="false">
      <c r="A728" s="8"/>
      <c r="B728" s="8"/>
      <c r="C728" s="19"/>
      <c r="D728" s="8"/>
      <c r="E728" s="17"/>
      <c r="F728" s="17"/>
      <c r="G728" s="21"/>
      <c r="H728" s="21"/>
      <c r="I728" s="22" t="str">
        <f aca="false">IF(D728="","",G728-H728)</f>
        <v/>
      </c>
      <c r="J728" s="23" t="str">
        <f aca="false">IF(D728="","",Settings!$C$6-E728)</f>
        <v/>
      </c>
      <c r="K728" s="10" t="str">
        <f aca="false">IF(D728="","",IF(J728&lt;=30,"0-30 days",IF(J728&lt;=45,"31-45 days",IF(J728&lt;=60,"46-60 days",IF(J728&lt;=90,"61-90 days",IF(J728&lt;=180,"91-180 days","Over 180 days"))))))</f>
        <v/>
      </c>
      <c r="L728" s="24" t="str">
        <f aca="false">IF(OR(D728="",NOT(OR(B728="Micro",B728="Small"))),"",IF(F728="",E728,F728)+IF(C728="",Settings!$C$10,MIN(C728,Settings!$C$11)))</f>
        <v/>
      </c>
      <c r="M728" s="23" t="str">
        <f aca="false">IF(L728="","",MAX(0,Settings!$C$6-L728))</f>
        <v/>
      </c>
      <c r="N728" s="10" t="str">
        <f aca="false">IF(D728="","",IF(I728&lt;=0,"Paid",IF(NOT(OR(B728="Micro",B728="Small")),"Not covered by s.15",IF(M728&gt;0,"MSME overdue","MSME within due date"))))</f>
        <v/>
      </c>
      <c r="O728" s="22" t="str">
        <f aca="false">IF(N728&lt;&gt;"MSME overdue","",ROUND(I728*((1+Settings!$C$9*Settings!$C$8/12)^(M728/(365/12))-1),0))</f>
        <v/>
      </c>
      <c r="P728" s="10" t="str">
        <f aca="false">IF(OR(L728="",I728&lt;=0),"",IF(L728&lt;=Settings!$C$7,IF(Settings!$C$6&gt;=Settings!$C$7,"Unpaid past due at year end: review","Pay before year end to avoid disallowance"),""))</f>
        <v/>
      </c>
    </row>
    <row r="729" customFormat="false" ht="15" hidden="false" customHeight="false" outlineLevel="0" collapsed="false">
      <c r="A729" s="8"/>
      <c r="B729" s="8"/>
      <c r="C729" s="19"/>
      <c r="D729" s="8"/>
      <c r="E729" s="17"/>
      <c r="F729" s="17"/>
      <c r="G729" s="21"/>
      <c r="H729" s="21"/>
      <c r="I729" s="22" t="str">
        <f aca="false">IF(D729="","",G729-H729)</f>
        <v/>
      </c>
      <c r="J729" s="23" t="str">
        <f aca="false">IF(D729="","",Settings!$C$6-E729)</f>
        <v/>
      </c>
      <c r="K729" s="10" t="str">
        <f aca="false">IF(D729="","",IF(J729&lt;=30,"0-30 days",IF(J729&lt;=45,"31-45 days",IF(J729&lt;=60,"46-60 days",IF(J729&lt;=90,"61-90 days",IF(J729&lt;=180,"91-180 days","Over 180 days"))))))</f>
        <v/>
      </c>
      <c r="L729" s="24" t="str">
        <f aca="false">IF(OR(D729="",NOT(OR(B729="Micro",B729="Small"))),"",IF(F729="",E729,F729)+IF(C729="",Settings!$C$10,MIN(C729,Settings!$C$11)))</f>
        <v/>
      </c>
      <c r="M729" s="23" t="str">
        <f aca="false">IF(L729="","",MAX(0,Settings!$C$6-L729))</f>
        <v/>
      </c>
      <c r="N729" s="10" t="str">
        <f aca="false">IF(D729="","",IF(I729&lt;=0,"Paid",IF(NOT(OR(B729="Micro",B729="Small")),"Not covered by s.15",IF(M729&gt;0,"MSME overdue","MSME within due date"))))</f>
        <v/>
      </c>
      <c r="O729" s="22" t="str">
        <f aca="false">IF(N729&lt;&gt;"MSME overdue","",ROUND(I729*((1+Settings!$C$9*Settings!$C$8/12)^(M729/(365/12))-1),0))</f>
        <v/>
      </c>
      <c r="P729" s="10" t="str">
        <f aca="false">IF(OR(L729="",I729&lt;=0),"",IF(L729&lt;=Settings!$C$7,IF(Settings!$C$6&gt;=Settings!$C$7,"Unpaid past due at year end: review","Pay before year end to avoid disallowance"),""))</f>
        <v/>
      </c>
    </row>
    <row r="730" customFormat="false" ht="15" hidden="false" customHeight="false" outlineLevel="0" collapsed="false">
      <c r="A730" s="8"/>
      <c r="B730" s="8"/>
      <c r="C730" s="19"/>
      <c r="D730" s="8"/>
      <c r="E730" s="17"/>
      <c r="F730" s="17"/>
      <c r="G730" s="21"/>
      <c r="H730" s="21"/>
      <c r="I730" s="22" t="str">
        <f aca="false">IF(D730="","",G730-H730)</f>
        <v/>
      </c>
      <c r="J730" s="23" t="str">
        <f aca="false">IF(D730="","",Settings!$C$6-E730)</f>
        <v/>
      </c>
      <c r="K730" s="10" t="str">
        <f aca="false">IF(D730="","",IF(J730&lt;=30,"0-30 days",IF(J730&lt;=45,"31-45 days",IF(J730&lt;=60,"46-60 days",IF(J730&lt;=90,"61-90 days",IF(J730&lt;=180,"91-180 days","Over 180 days"))))))</f>
        <v/>
      </c>
      <c r="L730" s="24" t="str">
        <f aca="false">IF(OR(D730="",NOT(OR(B730="Micro",B730="Small"))),"",IF(F730="",E730,F730)+IF(C730="",Settings!$C$10,MIN(C730,Settings!$C$11)))</f>
        <v/>
      </c>
      <c r="M730" s="23" t="str">
        <f aca="false">IF(L730="","",MAX(0,Settings!$C$6-L730))</f>
        <v/>
      </c>
      <c r="N730" s="10" t="str">
        <f aca="false">IF(D730="","",IF(I730&lt;=0,"Paid",IF(NOT(OR(B730="Micro",B730="Small")),"Not covered by s.15",IF(M730&gt;0,"MSME overdue","MSME within due date"))))</f>
        <v/>
      </c>
      <c r="O730" s="22" t="str">
        <f aca="false">IF(N730&lt;&gt;"MSME overdue","",ROUND(I730*((1+Settings!$C$9*Settings!$C$8/12)^(M730/(365/12))-1),0))</f>
        <v/>
      </c>
      <c r="P730" s="10" t="str">
        <f aca="false">IF(OR(L730="",I730&lt;=0),"",IF(L730&lt;=Settings!$C$7,IF(Settings!$C$6&gt;=Settings!$C$7,"Unpaid past due at year end: review","Pay before year end to avoid disallowance"),""))</f>
        <v/>
      </c>
    </row>
    <row r="731" customFormat="false" ht="15" hidden="false" customHeight="false" outlineLevel="0" collapsed="false">
      <c r="A731" s="8"/>
      <c r="B731" s="8"/>
      <c r="C731" s="19"/>
      <c r="D731" s="8"/>
      <c r="E731" s="17"/>
      <c r="F731" s="17"/>
      <c r="G731" s="21"/>
      <c r="H731" s="21"/>
      <c r="I731" s="22" t="str">
        <f aca="false">IF(D731="","",G731-H731)</f>
        <v/>
      </c>
      <c r="J731" s="23" t="str">
        <f aca="false">IF(D731="","",Settings!$C$6-E731)</f>
        <v/>
      </c>
      <c r="K731" s="10" t="str">
        <f aca="false">IF(D731="","",IF(J731&lt;=30,"0-30 days",IF(J731&lt;=45,"31-45 days",IF(J731&lt;=60,"46-60 days",IF(J731&lt;=90,"61-90 days",IF(J731&lt;=180,"91-180 days","Over 180 days"))))))</f>
        <v/>
      </c>
      <c r="L731" s="24" t="str">
        <f aca="false">IF(OR(D731="",NOT(OR(B731="Micro",B731="Small"))),"",IF(F731="",E731,F731)+IF(C731="",Settings!$C$10,MIN(C731,Settings!$C$11)))</f>
        <v/>
      </c>
      <c r="M731" s="23" t="str">
        <f aca="false">IF(L731="","",MAX(0,Settings!$C$6-L731))</f>
        <v/>
      </c>
      <c r="N731" s="10" t="str">
        <f aca="false">IF(D731="","",IF(I731&lt;=0,"Paid",IF(NOT(OR(B731="Micro",B731="Small")),"Not covered by s.15",IF(M731&gt;0,"MSME overdue","MSME within due date"))))</f>
        <v/>
      </c>
      <c r="O731" s="22" t="str">
        <f aca="false">IF(N731&lt;&gt;"MSME overdue","",ROUND(I731*((1+Settings!$C$9*Settings!$C$8/12)^(M731/(365/12))-1),0))</f>
        <v/>
      </c>
      <c r="P731" s="10" t="str">
        <f aca="false">IF(OR(L731="",I731&lt;=0),"",IF(L731&lt;=Settings!$C$7,IF(Settings!$C$6&gt;=Settings!$C$7,"Unpaid past due at year end: review","Pay before year end to avoid disallowance"),""))</f>
        <v/>
      </c>
    </row>
    <row r="732" customFormat="false" ht="15" hidden="false" customHeight="false" outlineLevel="0" collapsed="false">
      <c r="A732" s="8"/>
      <c r="B732" s="8"/>
      <c r="C732" s="19"/>
      <c r="D732" s="8"/>
      <c r="E732" s="17"/>
      <c r="F732" s="17"/>
      <c r="G732" s="21"/>
      <c r="H732" s="21"/>
      <c r="I732" s="22" t="str">
        <f aca="false">IF(D732="","",G732-H732)</f>
        <v/>
      </c>
      <c r="J732" s="23" t="str">
        <f aca="false">IF(D732="","",Settings!$C$6-E732)</f>
        <v/>
      </c>
      <c r="K732" s="10" t="str">
        <f aca="false">IF(D732="","",IF(J732&lt;=30,"0-30 days",IF(J732&lt;=45,"31-45 days",IF(J732&lt;=60,"46-60 days",IF(J732&lt;=90,"61-90 days",IF(J732&lt;=180,"91-180 days","Over 180 days"))))))</f>
        <v/>
      </c>
      <c r="L732" s="24" t="str">
        <f aca="false">IF(OR(D732="",NOT(OR(B732="Micro",B732="Small"))),"",IF(F732="",E732,F732)+IF(C732="",Settings!$C$10,MIN(C732,Settings!$C$11)))</f>
        <v/>
      </c>
      <c r="M732" s="23" t="str">
        <f aca="false">IF(L732="","",MAX(0,Settings!$C$6-L732))</f>
        <v/>
      </c>
      <c r="N732" s="10" t="str">
        <f aca="false">IF(D732="","",IF(I732&lt;=0,"Paid",IF(NOT(OR(B732="Micro",B732="Small")),"Not covered by s.15",IF(M732&gt;0,"MSME overdue","MSME within due date"))))</f>
        <v/>
      </c>
      <c r="O732" s="22" t="str">
        <f aca="false">IF(N732&lt;&gt;"MSME overdue","",ROUND(I732*((1+Settings!$C$9*Settings!$C$8/12)^(M732/(365/12))-1),0))</f>
        <v/>
      </c>
      <c r="P732" s="10" t="str">
        <f aca="false">IF(OR(L732="",I732&lt;=0),"",IF(L732&lt;=Settings!$C$7,IF(Settings!$C$6&gt;=Settings!$C$7,"Unpaid past due at year end: review","Pay before year end to avoid disallowance"),""))</f>
        <v/>
      </c>
    </row>
    <row r="733" customFormat="false" ht="15" hidden="false" customHeight="false" outlineLevel="0" collapsed="false">
      <c r="A733" s="8"/>
      <c r="B733" s="8"/>
      <c r="C733" s="19"/>
      <c r="D733" s="8"/>
      <c r="E733" s="17"/>
      <c r="F733" s="17"/>
      <c r="G733" s="21"/>
      <c r="H733" s="21"/>
      <c r="I733" s="22" t="str">
        <f aca="false">IF(D733="","",G733-H733)</f>
        <v/>
      </c>
      <c r="J733" s="23" t="str">
        <f aca="false">IF(D733="","",Settings!$C$6-E733)</f>
        <v/>
      </c>
      <c r="K733" s="10" t="str">
        <f aca="false">IF(D733="","",IF(J733&lt;=30,"0-30 days",IF(J733&lt;=45,"31-45 days",IF(J733&lt;=60,"46-60 days",IF(J733&lt;=90,"61-90 days",IF(J733&lt;=180,"91-180 days","Over 180 days"))))))</f>
        <v/>
      </c>
      <c r="L733" s="24" t="str">
        <f aca="false">IF(OR(D733="",NOT(OR(B733="Micro",B733="Small"))),"",IF(F733="",E733,F733)+IF(C733="",Settings!$C$10,MIN(C733,Settings!$C$11)))</f>
        <v/>
      </c>
      <c r="M733" s="23" t="str">
        <f aca="false">IF(L733="","",MAX(0,Settings!$C$6-L733))</f>
        <v/>
      </c>
      <c r="N733" s="10" t="str">
        <f aca="false">IF(D733="","",IF(I733&lt;=0,"Paid",IF(NOT(OR(B733="Micro",B733="Small")),"Not covered by s.15",IF(M733&gt;0,"MSME overdue","MSME within due date"))))</f>
        <v/>
      </c>
      <c r="O733" s="22" t="str">
        <f aca="false">IF(N733&lt;&gt;"MSME overdue","",ROUND(I733*((1+Settings!$C$9*Settings!$C$8/12)^(M733/(365/12))-1),0))</f>
        <v/>
      </c>
      <c r="P733" s="10" t="str">
        <f aca="false">IF(OR(L733="",I733&lt;=0),"",IF(L733&lt;=Settings!$C$7,IF(Settings!$C$6&gt;=Settings!$C$7,"Unpaid past due at year end: review","Pay before year end to avoid disallowance"),""))</f>
        <v/>
      </c>
    </row>
    <row r="734" customFormat="false" ht="15" hidden="false" customHeight="false" outlineLevel="0" collapsed="false">
      <c r="A734" s="8"/>
      <c r="B734" s="8"/>
      <c r="C734" s="19"/>
      <c r="D734" s="8"/>
      <c r="E734" s="17"/>
      <c r="F734" s="17"/>
      <c r="G734" s="21"/>
      <c r="H734" s="21"/>
      <c r="I734" s="22" t="str">
        <f aca="false">IF(D734="","",G734-H734)</f>
        <v/>
      </c>
      <c r="J734" s="23" t="str">
        <f aca="false">IF(D734="","",Settings!$C$6-E734)</f>
        <v/>
      </c>
      <c r="K734" s="10" t="str">
        <f aca="false">IF(D734="","",IF(J734&lt;=30,"0-30 days",IF(J734&lt;=45,"31-45 days",IF(J734&lt;=60,"46-60 days",IF(J734&lt;=90,"61-90 days",IF(J734&lt;=180,"91-180 days","Over 180 days"))))))</f>
        <v/>
      </c>
      <c r="L734" s="24" t="str">
        <f aca="false">IF(OR(D734="",NOT(OR(B734="Micro",B734="Small"))),"",IF(F734="",E734,F734)+IF(C734="",Settings!$C$10,MIN(C734,Settings!$C$11)))</f>
        <v/>
      </c>
      <c r="M734" s="23" t="str">
        <f aca="false">IF(L734="","",MAX(0,Settings!$C$6-L734))</f>
        <v/>
      </c>
      <c r="N734" s="10" t="str">
        <f aca="false">IF(D734="","",IF(I734&lt;=0,"Paid",IF(NOT(OR(B734="Micro",B734="Small")),"Not covered by s.15",IF(M734&gt;0,"MSME overdue","MSME within due date"))))</f>
        <v/>
      </c>
      <c r="O734" s="22" t="str">
        <f aca="false">IF(N734&lt;&gt;"MSME overdue","",ROUND(I734*((1+Settings!$C$9*Settings!$C$8/12)^(M734/(365/12))-1),0))</f>
        <v/>
      </c>
      <c r="P734" s="10" t="str">
        <f aca="false">IF(OR(L734="",I734&lt;=0),"",IF(L734&lt;=Settings!$C$7,IF(Settings!$C$6&gt;=Settings!$C$7,"Unpaid past due at year end: review","Pay before year end to avoid disallowance"),""))</f>
        <v/>
      </c>
    </row>
    <row r="735" customFormat="false" ht="15" hidden="false" customHeight="false" outlineLevel="0" collapsed="false">
      <c r="A735" s="8"/>
      <c r="B735" s="8"/>
      <c r="C735" s="19"/>
      <c r="D735" s="8"/>
      <c r="E735" s="17"/>
      <c r="F735" s="17"/>
      <c r="G735" s="21"/>
      <c r="H735" s="21"/>
      <c r="I735" s="22" t="str">
        <f aca="false">IF(D735="","",G735-H735)</f>
        <v/>
      </c>
      <c r="J735" s="23" t="str">
        <f aca="false">IF(D735="","",Settings!$C$6-E735)</f>
        <v/>
      </c>
      <c r="K735" s="10" t="str">
        <f aca="false">IF(D735="","",IF(J735&lt;=30,"0-30 days",IF(J735&lt;=45,"31-45 days",IF(J735&lt;=60,"46-60 days",IF(J735&lt;=90,"61-90 days",IF(J735&lt;=180,"91-180 days","Over 180 days"))))))</f>
        <v/>
      </c>
      <c r="L735" s="24" t="str">
        <f aca="false">IF(OR(D735="",NOT(OR(B735="Micro",B735="Small"))),"",IF(F735="",E735,F735)+IF(C735="",Settings!$C$10,MIN(C735,Settings!$C$11)))</f>
        <v/>
      </c>
      <c r="M735" s="23" t="str">
        <f aca="false">IF(L735="","",MAX(0,Settings!$C$6-L735))</f>
        <v/>
      </c>
      <c r="N735" s="10" t="str">
        <f aca="false">IF(D735="","",IF(I735&lt;=0,"Paid",IF(NOT(OR(B735="Micro",B735="Small")),"Not covered by s.15",IF(M735&gt;0,"MSME overdue","MSME within due date"))))</f>
        <v/>
      </c>
      <c r="O735" s="22" t="str">
        <f aca="false">IF(N735&lt;&gt;"MSME overdue","",ROUND(I735*((1+Settings!$C$9*Settings!$C$8/12)^(M735/(365/12))-1),0))</f>
        <v/>
      </c>
      <c r="P735" s="10" t="str">
        <f aca="false">IF(OR(L735="",I735&lt;=0),"",IF(L735&lt;=Settings!$C$7,IF(Settings!$C$6&gt;=Settings!$C$7,"Unpaid past due at year end: review","Pay before year end to avoid disallowance"),""))</f>
        <v/>
      </c>
    </row>
    <row r="736" customFormat="false" ht="15" hidden="false" customHeight="false" outlineLevel="0" collapsed="false">
      <c r="A736" s="8"/>
      <c r="B736" s="8"/>
      <c r="C736" s="19"/>
      <c r="D736" s="8"/>
      <c r="E736" s="17"/>
      <c r="F736" s="17"/>
      <c r="G736" s="21"/>
      <c r="H736" s="21"/>
      <c r="I736" s="22" t="str">
        <f aca="false">IF(D736="","",G736-H736)</f>
        <v/>
      </c>
      <c r="J736" s="23" t="str">
        <f aca="false">IF(D736="","",Settings!$C$6-E736)</f>
        <v/>
      </c>
      <c r="K736" s="10" t="str">
        <f aca="false">IF(D736="","",IF(J736&lt;=30,"0-30 days",IF(J736&lt;=45,"31-45 days",IF(J736&lt;=60,"46-60 days",IF(J736&lt;=90,"61-90 days",IF(J736&lt;=180,"91-180 days","Over 180 days"))))))</f>
        <v/>
      </c>
      <c r="L736" s="24" t="str">
        <f aca="false">IF(OR(D736="",NOT(OR(B736="Micro",B736="Small"))),"",IF(F736="",E736,F736)+IF(C736="",Settings!$C$10,MIN(C736,Settings!$C$11)))</f>
        <v/>
      </c>
      <c r="M736" s="23" t="str">
        <f aca="false">IF(L736="","",MAX(0,Settings!$C$6-L736))</f>
        <v/>
      </c>
      <c r="N736" s="10" t="str">
        <f aca="false">IF(D736="","",IF(I736&lt;=0,"Paid",IF(NOT(OR(B736="Micro",B736="Small")),"Not covered by s.15",IF(M736&gt;0,"MSME overdue","MSME within due date"))))</f>
        <v/>
      </c>
      <c r="O736" s="22" t="str">
        <f aca="false">IF(N736&lt;&gt;"MSME overdue","",ROUND(I736*((1+Settings!$C$9*Settings!$C$8/12)^(M736/(365/12))-1),0))</f>
        <v/>
      </c>
      <c r="P736" s="10" t="str">
        <f aca="false">IF(OR(L736="",I736&lt;=0),"",IF(L736&lt;=Settings!$C$7,IF(Settings!$C$6&gt;=Settings!$C$7,"Unpaid past due at year end: review","Pay before year end to avoid disallowance"),""))</f>
        <v/>
      </c>
    </row>
    <row r="737" customFormat="false" ht="15" hidden="false" customHeight="false" outlineLevel="0" collapsed="false">
      <c r="A737" s="8"/>
      <c r="B737" s="8"/>
      <c r="C737" s="19"/>
      <c r="D737" s="8"/>
      <c r="E737" s="17"/>
      <c r="F737" s="17"/>
      <c r="G737" s="21"/>
      <c r="H737" s="21"/>
      <c r="I737" s="22" t="str">
        <f aca="false">IF(D737="","",G737-H737)</f>
        <v/>
      </c>
      <c r="J737" s="23" t="str">
        <f aca="false">IF(D737="","",Settings!$C$6-E737)</f>
        <v/>
      </c>
      <c r="K737" s="10" t="str">
        <f aca="false">IF(D737="","",IF(J737&lt;=30,"0-30 days",IF(J737&lt;=45,"31-45 days",IF(J737&lt;=60,"46-60 days",IF(J737&lt;=90,"61-90 days",IF(J737&lt;=180,"91-180 days","Over 180 days"))))))</f>
        <v/>
      </c>
      <c r="L737" s="24" t="str">
        <f aca="false">IF(OR(D737="",NOT(OR(B737="Micro",B737="Small"))),"",IF(F737="",E737,F737)+IF(C737="",Settings!$C$10,MIN(C737,Settings!$C$11)))</f>
        <v/>
      </c>
      <c r="M737" s="23" t="str">
        <f aca="false">IF(L737="","",MAX(0,Settings!$C$6-L737))</f>
        <v/>
      </c>
      <c r="N737" s="10" t="str">
        <f aca="false">IF(D737="","",IF(I737&lt;=0,"Paid",IF(NOT(OR(B737="Micro",B737="Small")),"Not covered by s.15",IF(M737&gt;0,"MSME overdue","MSME within due date"))))</f>
        <v/>
      </c>
      <c r="O737" s="22" t="str">
        <f aca="false">IF(N737&lt;&gt;"MSME overdue","",ROUND(I737*((1+Settings!$C$9*Settings!$C$8/12)^(M737/(365/12))-1),0))</f>
        <v/>
      </c>
      <c r="P737" s="10" t="str">
        <f aca="false">IF(OR(L737="",I737&lt;=0),"",IF(L737&lt;=Settings!$C$7,IF(Settings!$C$6&gt;=Settings!$C$7,"Unpaid past due at year end: review","Pay before year end to avoid disallowance"),""))</f>
        <v/>
      </c>
    </row>
    <row r="738" customFormat="false" ht="15" hidden="false" customHeight="false" outlineLevel="0" collapsed="false">
      <c r="A738" s="8"/>
      <c r="B738" s="8"/>
      <c r="C738" s="19"/>
      <c r="D738" s="8"/>
      <c r="E738" s="17"/>
      <c r="F738" s="17"/>
      <c r="G738" s="21"/>
      <c r="H738" s="21"/>
      <c r="I738" s="22" t="str">
        <f aca="false">IF(D738="","",G738-H738)</f>
        <v/>
      </c>
      <c r="J738" s="23" t="str">
        <f aca="false">IF(D738="","",Settings!$C$6-E738)</f>
        <v/>
      </c>
      <c r="K738" s="10" t="str">
        <f aca="false">IF(D738="","",IF(J738&lt;=30,"0-30 days",IF(J738&lt;=45,"31-45 days",IF(J738&lt;=60,"46-60 days",IF(J738&lt;=90,"61-90 days",IF(J738&lt;=180,"91-180 days","Over 180 days"))))))</f>
        <v/>
      </c>
      <c r="L738" s="24" t="str">
        <f aca="false">IF(OR(D738="",NOT(OR(B738="Micro",B738="Small"))),"",IF(F738="",E738,F738)+IF(C738="",Settings!$C$10,MIN(C738,Settings!$C$11)))</f>
        <v/>
      </c>
      <c r="M738" s="23" t="str">
        <f aca="false">IF(L738="","",MAX(0,Settings!$C$6-L738))</f>
        <v/>
      </c>
      <c r="N738" s="10" t="str">
        <f aca="false">IF(D738="","",IF(I738&lt;=0,"Paid",IF(NOT(OR(B738="Micro",B738="Small")),"Not covered by s.15",IF(M738&gt;0,"MSME overdue","MSME within due date"))))</f>
        <v/>
      </c>
      <c r="O738" s="22" t="str">
        <f aca="false">IF(N738&lt;&gt;"MSME overdue","",ROUND(I738*((1+Settings!$C$9*Settings!$C$8/12)^(M738/(365/12))-1),0))</f>
        <v/>
      </c>
      <c r="P738" s="10" t="str">
        <f aca="false">IF(OR(L738="",I738&lt;=0),"",IF(L738&lt;=Settings!$C$7,IF(Settings!$C$6&gt;=Settings!$C$7,"Unpaid past due at year end: review","Pay before year end to avoid disallowance"),""))</f>
        <v/>
      </c>
    </row>
    <row r="739" customFormat="false" ht="15" hidden="false" customHeight="false" outlineLevel="0" collapsed="false">
      <c r="A739" s="8"/>
      <c r="B739" s="8"/>
      <c r="C739" s="19"/>
      <c r="D739" s="8"/>
      <c r="E739" s="17"/>
      <c r="F739" s="17"/>
      <c r="G739" s="21"/>
      <c r="H739" s="21"/>
      <c r="I739" s="22" t="str">
        <f aca="false">IF(D739="","",G739-H739)</f>
        <v/>
      </c>
      <c r="J739" s="23" t="str">
        <f aca="false">IF(D739="","",Settings!$C$6-E739)</f>
        <v/>
      </c>
      <c r="K739" s="10" t="str">
        <f aca="false">IF(D739="","",IF(J739&lt;=30,"0-30 days",IF(J739&lt;=45,"31-45 days",IF(J739&lt;=60,"46-60 days",IF(J739&lt;=90,"61-90 days",IF(J739&lt;=180,"91-180 days","Over 180 days"))))))</f>
        <v/>
      </c>
      <c r="L739" s="24" t="str">
        <f aca="false">IF(OR(D739="",NOT(OR(B739="Micro",B739="Small"))),"",IF(F739="",E739,F739)+IF(C739="",Settings!$C$10,MIN(C739,Settings!$C$11)))</f>
        <v/>
      </c>
      <c r="M739" s="23" t="str">
        <f aca="false">IF(L739="","",MAX(0,Settings!$C$6-L739))</f>
        <v/>
      </c>
      <c r="N739" s="10" t="str">
        <f aca="false">IF(D739="","",IF(I739&lt;=0,"Paid",IF(NOT(OR(B739="Micro",B739="Small")),"Not covered by s.15",IF(M739&gt;0,"MSME overdue","MSME within due date"))))</f>
        <v/>
      </c>
      <c r="O739" s="22" t="str">
        <f aca="false">IF(N739&lt;&gt;"MSME overdue","",ROUND(I739*((1+Settings!$C$9*Settings!$C$8/12)^(M739/(365/12))-1),0))</f>
        <v/>
      </c>
      <c r="P739" s="10" t="str">
        <f aca="false">IF(OR(L739="",I739&lt;=0),"",IF(L739&lt;=Settings!$C$7,IF(Settings!$C$6&gt;=Settings!$C$7,"Unpaid past due at year end: review","Pay before year end to avoid disallowance"),""))</f>
        <v/>
      </c>
    </row>
    <row r="740" customFormat="false" ht="15" hidden="false" customHeight="false" outlineLevel="0" collapsed="false">
      <c r="A740" s="8"/>
      <c r="B740" s="8"/>
      <c r="C740" s="19"/>
      <c r="D740" s="8"/>
      <c r="E740" s="17"/>
      <c r="F740" s="17"/>
      <c r="G740" s="21"/>
      <c r="H740" s="21"/>
      <c r="I740" s="22" t="str">
        <f aca="false">IF(D740="","",G740-H740)</f>
        <v/>
      </c>
      <c r="J740" s="23" t="str">
        <f aca="false">IF(D740="","",Settings!$C$6-E740)</f>
        <v/>
      </c>
      <c r="K740" s="10" t="str">
        <f aca="false">IF(D740="","",IF(J740&lt;=30,"0-30 days",IF(J740&lt;=45,"31-45 days",IF(J740&lt;=60,"46-60 days",IF(J740&lt;=90,"61-90 days",IF(J740&lt;=180,"91-180 days","Over 180 days"))))))</f>
        <v/>
      </c>
      <c r="L740" s="24" t="str">
        <f aca="false">IF(OR(D740="",NOT(OR(B740="Micro",B740="Small"))),"",IF(F740="",E740,F740)+IF(C740="",Settings!$C$10,MIN(C740,Settings!$C$11)))</f>
        <v/>
      </c>
      <c r="M740" s="23" t="str">
        <f aca="false">IF(L740="","",MAX(0,Settings!$C$6-L740))</f>
        <v/>
      </c>
      <c r="N740" s="10" t="str">
        <f aca="false">IF(D740="","",IF(I740&lt;=0,"Paid",IF(NOT(OR(B740="Micro",B740="Small")),"Not covered by s.15",IF(M740&gt;0,"MSME overdue","MSME within due date"))))</f>
        <v/>
      </c>
      <c r="O740" s="22" t="str">
        <f aca="false">IF(N740&lt;&gt;"MSME overdue","",ROUND(I740*((1+Settings!$C$9*Settings!$C$8/12)^(M740/(365/12))-1),0))</f>
        <v/>
      </c>
      <c r="P740" s="10" t="str">
        <f aca="false">IF(OR(L740="",I740&lt;=0),"",IF(L740&lt;=Settings!$C$7,IF(Settings!$C$6&gt;=Settings!$C$7,"Unpaid past due at year end: review","Pay before year end to avoid disallowance"),""))</f>
        <v/>
      </c>
    </row>
    <row r="741" customFormat="false" ht="15" hidden="false" customHeight="false" outlineLevel="0" collapsed="false">
      <c r="A741" s="8"/>
      <c r="B741" s="8"/>
      <c r="C741" s="19"/>
      <c r="D741" s="8"/>
      <c r="E741" s="17"/>
      <c r="F741" s="17"/>
      <c r="G741" s="21"/>
      <c r="H741" s="21"/>
      <c r="I741" s="22" t="str">
        <f aca="false">IF(D741="","",G741-H741)</f>
        <v/>
      </c>
      <c r="J741" s="23" t="str">
        <f aca="false">IF(D741="","",Settings!$C$6-E741)</f>
        <v/>
      </c>
      <c r="K741" s="10" t="str">
        <f aca="false">IF(D741="","",IF(J741&lt;=30,"0-30 days",IF(J741&lt;=45,"31-45 days",IF(J741&lt;=60,"46-60 days",IF(J741&lt;=90,"61-90 days",IF(J741&lt;=180,"91-180 days","Over 180 days"))))))</f>
        <v/>
      </c>
      <c r="L741" s="24" t="str">
        <f aca="false">IF(OR(D741="",NOT(OR(B741="Micro",B741="Small"))),"",IF(F741="",E741,F741)+IF(C741="",Settings!$C$10,MIN(C741,Settings!$C$11)))</f>
        <v/>
      </c>
      <c r="M741" s="23" t="str">
        <f aca="false">IF(L741="","",MAX(0,Settings!$C$6-L741))</f>
        <v/>
      </c>
      <c r="N741" s="10" t="str">
        <f aca="false">IF(D741="","",IF(I741&lt;=0,"Paid",IF(NOT(OR(B741="Micro",B741="Small")),"Not covered by s.15",IF(M741&gt;0,"MSME overdue","MSME within due date"))))</f>
        <v/>
      </c>
      <c r="O741" s="22" t="str">
        <f aca="false">IF(N741&lt;&gt;"MSME overdue","",ROUND(I741*((1+Settings!$C$9*Settings!$C$8/12)^(M741/(365/12))-1),0))</f>
        <v/>
      </c>
      <c r="P741" s="10" t="str">
        <f aca="false">IF(OR(L741="",I741&lt;=0),"",IF(L741&lt;=Settings!$C$7,IF(Settings!$C$6&gt;=Settings!$C$7,"Unpaid past due at year end: review","Pay before year end to avoid disallowance"),""))</f>
        <v/>
      </c>
    </row>
    <row r="742" customFormat="false" ht="15" hidden="false" customHeight="false" outlineLevel="0" collapsed="false">
      <c r="A742" s="8"/>
      <c r="B742" s="8"/>
      <c r="C742" s="19"/>
      <c r="D742" s="8"/>
      <c r="E742" s="17"/>
      <c r="F742" s="17"/>
      <c r="G742" s="21"/>
      <c r="H742" s="21"/>
      <c r="I742" s="22" t="str">
        <f aca="false">IF(D742="","",G742-H742)</f>
        <v/>
      </c>
      <c r="J742" s="23" t="str">
        <f aca="false">IF(D742="","",Settings!$C$6-E742)</f>
        <v/>
      </c>
      <c r="K742" s="10" t="str">
        <f aca="false">IF(D742="","",IF(J742&lt;=30,"0-30 days",IF(J742&lt;=45,"31-45 days",IF(J742&lt;=60,"46-60 days",IF(J742&lt;=90,"61-90 days",IF(J742&lt;=180,"91-180 days","Over 180 days"))))))</f>
        <v/>
      </c>
      <c r="L742" s="24" t="str">
        <f aca="false">IF(OR(D742="",NOT(OR(B742="Micro",B742="Small"))),"",IF(F742="",E742,F742)+IF(C742="",Settings!$C$10,MIN(C742,Settings!$C$11)))</f>
        <v/>
      </c>
      <c r="M742" s="23" t="str">
        <f aca="false">IF(L742="","",MAX(0,Settings!$C$6-L742))</f>
        <v/>
      </c>
      <c r="N742" s="10" t="str">
        <f aca="false">IF(D742="","",IF(I742&lt;=0,"Paid",IF(NOT(OR(B742="Micro",B742="Small")),"Not covered by s.15",IF(M742&gt;0,"MSME overdue","MSME within due date"))))</f>
        <v/>
      </c>
      <c r="O742" s="22" t="str">
        <f aca="false">IF(N742&lt;&gt;"MSME overdue","",ROUND(I742*((1+Settings!$C$9*Settings!$C$8/12)^(M742/(365/12))-1),0))</f>
        <v/>
      </c>
      <c r="P742" s="10" t="str">
        <f aca="false">IF(OR(L742="",I742&lt;=0),"",IF(L742&lt;=Settings!$C$7,IF(Settings!$C$6&gt;=Settings!$C$7,"Unpaid past due at year end: review","Pay before year end to avoid disallowance"),""))</f>
        <v/>
      </c>
    </row>
    <row r="743" customFormat="false" ht="15" hidden="false" customHeight="false" outlineLevel="0" collapsed="false">
      <c r="A743" s="8"/>
      <c r="B743" s="8"/>
      <c r="C743" s="19"/>
      <c r="D743" s="8"/>
      <c r="E743" s="17"/>
      <c r="F743" s="17"/>
      <c r="G743" s="21"/>
      <c r="H743" s="21"/>
      <c r="I743" s="22" t="str">
        <f aca="false">IF(D743="","",G743-H743)</f>
        <v/>
      </c>
      <c r="J743" s="23" t="str">
        <f aca="false">IF(D743="","",Settings!$C$6-E743)</f>
        <v/>
      </c>
      <c r="K743" s="10" t="str">
        <f aca="false">IF(D743="","",IF(J743&lt;=30,"0-30 days",IF(J743&lt;=45,"31-45 days",IF(J743&lt;=60,"46-60 days",IF(J743&lt;=90,"61-90 days",IF(J743&lt;=180,"91-180 days","Over 180 days"))))))</f>
        <v/>
      </c>
      <c r="L743" s="24" t="str">
        <f aca="false">IF(OR(D743="",NOT(OR(B743="Micro",B743="Small"))),"",IF(F743="",E743,F743)+IF(C743="",Settings!$C$10,MIN(C743,Settings!$C$11)))</f>
        <v/>
      </c>
      <c r="M743" s="23" t="str">
        <f aca="false">IF(L743="","",MAX(0,Settings!$C$6-L743))</f>
        <v/>
      </c>
      <c r="N743" s="10" t="str">
        <f aca="false">IF(D743="","",IF(I743&lt;=0,"Paid",IF(NOT(OR(B743="Micro",B743="Small")),"Not covered by s.15",IF(M743&gt;0,"MSME overdue","MSME within due date"))))</f>
        <v/>
      </c>
      <c r="O743" s="22" t="str">
        <f aca="false">IF(N743&lt;&gt;"MSME overdue","",ROUND(I743*((1+Settings!$C$9*Settings!$C$8/12)^(M743/(365/12))-1),0))</f>
        <v/>
      </c>
      <c r="P743" s="10" t="str">
        <f aca="false">IF(OR(L743="",I743&lt;=0),"",IF(L743&lt;=Settings!$C$7,IF(Settings!$C$6&gt;=Settings!$C$7,"Unpaid past due at year end: review","Pay before year end to avoid disallowance"),""))</f>
        <v/>
      </c>
    </row>
    <row r="744" customFormat="false" ht="15" hidden="false" customHeight="false" outlineLevel="0" collapsed="false">
      <c r="A744" s="8"/>
      <c r="B744" s="8"/>
      <c r="C744" s="19"/>
      <c r="D744" s="8"/>
      <c r="E744" s="17"/>
      <c r="F744" s="17"/>
      <c r="G744" s="21"/>
      <c r="H744" s="21"/>
      <c r="I744" s="22" t="str">
        <f aca="false">IF(D744="","",G744-H744)</f>
        <v/>
      </c>
      <c r="J744" s="23" t="str">
        <f aca="false">IF(D744="","",Settings!$C$6-E744)</f>
        <v/>
      </c>
      <c r="K744" s="10" t="str">
        <f aca="false">IF(D744="","",IF(J744&lt;=30,"0-30 days",IF(J744&lt;=45,"31-45 days",IF(J744&lt;=60,"46-60 days",IF(J744&lt;=90,"61-90 days",IF(J744&lt;=180,"91-180 days","Over 180 days"))))))</f>
        <v/>
      </c>
      <c r="L744" s="24" t="str">
        <f aca="false">IF(OR(D744="",NOT(OR(B744="Micro",B744="Small"))),"",IF(F744="",E744,F744)+IF(C744="",Settings!$C$10,MIN(C744,Settings!$C$11)))</f>
        <v/>
      </c>
      <c r="M744" s="23" t="str">
        <f aca="false">IF(L744="","",MAX(0,Settings!$C$6-L744))</f>
        <v/>
      </c>
      <c r="N744" s="10" t="str">
        <f aca="false">IF(D744="","",IF(I744&lt;=0,"Paid",IF(NOT(OR(B744="Micro",B744="Small")),"Not covered by s.15",IF(M744&gt;0,"MSME overdue","MSME within due date"))))</f>
        <v/>
      </c>
      <c r="O744" s="22" t="str">
        <f aca="false">IF(N744&lt;&gt;"MSME overdue","",ROUND(I744*((1+Settings!$C$9*Settings!$C$8/12)^(M744/(365/12))-1),0))</f>
        <v/>
      </c>
      <c r="P744" s="10" t="str">
        <f aca="false">IF(OR(L744="",I744&lt;=0),"",IF(L744&lt;=Settings!$C$7,IF(Settings!$C$6&gt;=Settings!$C$7,"Unpaid past due at year end: review","Pay before year end to avoid disallowance"),""))</f>
        <v/>
      </c>
    </row>
    <row r="745" customFormat="false" ht="15" hidden="false" customHeight="false" outlineLevel="0" collapsed="false">
      <c r="A745" s="8"/>
      <c r="B745" s="8"/>
      <c r="C745" s="19"/>
      <c r="D745" s="8"/>
      <c r="E745" s="17"/>
      <c r="F745" s="17"/>
      <c r="G745" s="21"/>
      <c r="H745" s="21"/>
      <c r="I745" s="22" t="str">
        <f aca="false">IF(D745="","",G745-H745)</f>
        <v/>
      </c>
      <c r="J745" s="23" t="str">
        <f aca="false">IF(D745="","",Settings!$C$6-E745)</f>
        <v/>
      </c>
      <c r="K745" s="10" t="str">
        <f aca="false">IF(D745="","",IF(J745&lt;=30,"0-30 days",IF(J745&lt;=45,"31-45 days",IF(J745&lt;=60,"46-60 days",IF(J745&lt;=90,"61-90 days",IF(J745&lt;=180,"91-180 days","Over 180 days"))))))</f>
        <v/>
      </c>
      <c r="L745" s="24" t="str">
        <f aca="false">IF(OR(D745="",NOT(OR(B745="Micro",B745="Small"))),"",IF(F745="",E745,F745)+IF(C745="",Settings!$C$10,MIN(C745,Settings!$C$11)))</f>
        <v/>
      </c>
      <c r="M745" s="23" t="str">
        <f aca="false">IF(L745="","",MAX(0,Settings!$C$6-L745))</f>
        <v/>
      </c>
      <c r="N745" s="10" t="str">
        <f aca="false">IF(D745="","",IF(I745&lt;=0,"Paid",IF(NOT(OR(B745="Micro",B745="Small")),"Not covered by s.15",IF(M745&gt;0,"MSME overdue","MSME within due date"))))</f>
        <v/>
      </c>
      <c r="O745" s="22" t="str">
        <f aca="false">IF(N745&lt;&gt;"MSME overdue","",ROUND(I745*((1+Settings!$C$9*Settings!$C$8/12)^(M745/(365/12))-1),0))</f>
        <v/>
      </c>
      <c r="P745" s="10" t="str">
        <f aca="false">IF(OR(L745="",I745&lt;=0),"",IF(L745&lt;=Settings!$C$7,IF(Settings!$C$6&gt;=Settings!$C$7,"Unpaid past due at year end: review","Pay before year end to avoid disallowance"),""))</f>
        <v/>
      </c>
    </row>
    <row r="746" customFormat="false" ht="15" hidden="false" customHeight="false" outlineLevel="0" collapsed="false">
      <c r="A746" s="8"/>
      <c r="B746" s="8"/>
      <c r="C746" s="19"/>
      <c r="D746" s="8"/>
      <c r="E746" s="17"/>
      <c r="F746" s="17"/>
      <c r="G746" s="21"/>
      <c r="H746" s="21"/>
      <c r="I746" s="22" t="str">
        <f aca="false">IF(D746="","",G746-H746)</f>
        <v/>
      </c>
      <c r="J746" s="23" t="str">
        <f aca="false">IF(D746="","",Settings!$C$6-E746)</f>
        <v/>
      </c>
      <c r="K746" s="10" t="str">
        <f aca="false">IF(D746="","",IF(J746&lt;=30,"0-30 days",IF(J746&lt;=45,"31-45 days",IF(J746&lt;=60,"46-60 days",IF(J746&lt;=90,"61-90 days",IF(J746&lt;=180,"91-180 days","Over 180 days"))))))</f>
        <v/>
      </c>
      <c r="L746" s="24" t="str">
        <f aca="false">IF(OR(D746="",NOT(OR(B746="Micro",B746="Small"))),"",IF(F746="",E746,F746)+IF(C746="",Settings!$C$10,MIN(C746,Settings!$C$11)))</f>
        <v/>
      </c>
      <c r="M746" s="23" t="str">
        <f aca="false">IF(L746="","",MAX(0,Settings!$C$6-L746))</f>
        <v/>
      </c>
      <c r="N746" s="10" t="str">
        <f aca="false">IF(D746="","",IF(I746&lt;=0,"Paid",IF(NOT(OR(B746="Micro",B746="Small")),"Not covered by s.15",IF(M746&gt;0,"MSME overdue","MSME within due date"))))</f>
        <v/>
      </c>
      <c r="O746" s="22" t="str">
        <f aca="false">IF(N746&lt;&gt;"MSME overdue","",ROUND(I746*((1+Settings!$C$9*Settings!$C$8/12)^(M746/(365/12))-1),0))</f>
        <v/>
      </c>
      <c r="P746" s="10" t="str">
        <f aca="false">IF(OR(L746="",I746&lt;=0),"",IF(L746&lt;=Settings!$C$7,IF(Settings!$C$6&gt;=Settings!$C$7,"Unpaid past due at year end: review","Pay before year end to avoid disallowance"),""))</f>
        <v/>
      </c>
    </row>
    <row r="747" customFormat="false" ht="15" hidden="false" customHeight="false" outlineLevel="0" collapsed="false">
      <c r="A747" s="8"/>
      <c r="B747" s="8"/>
      <c r="C747" s="19"/>
      <c r="D747" s="8"/>
      <c r="E747" s="17"/>
      <c r="F747" s="17"/>
      <c r="G747" s="21"/>
      <c r="H747" s="21"/>
      <c r="I747" s="22" t="str">
        <f aca="false">IF(D747="","",G747-H747)</f>
        <v/>
      </c>
      <c r="J747" s="23" t="str">
        <f aca="false">IF(D747="","",Settings!$C$6-E747)</f>
        <v/>
      </c>
      <c r="K747" s="10" t="str">
        <f aca="false">IF(D747="","",IF(J747&lt;=30,"0-30 days",IF(J747&lt;=45,"31-45 days",IF(J747&lt;=60,"46-60 days",IF(J747&lt;=90,"61-90 days",IF(J747&lt;=180,"91-180 days","Over 180 days"))))))</f>
        <v/>
      </c>
      <c r="L747" s="24" t="str">
        <f aca="false">IF(OR(D747="",NOT(OR(B747="Micro",B747="Small"))),"",IF(F747="",E747,F747)+IF(C747="",Settings!$C$10,MIN(C747,Settings!$C$11)))</f>
        <v/>
      </c>
      <c r="M747" s="23" t="str">
        <f aca="false">IF(L747="","",MAX(0,Settings!$C$6-L747))</f>
        <v/>
      </c>
      <c r="N747" s="10" t="str">
        <f aca="false">IF(D747="","",IF(I747&lt;=0,"Paid",IF(NOT(OR(B747="Micro",B747="Small")),"Not covered by s.15",IF(M747&gt;0,"MSME overdue","MSME within due date"))))</f>
        <v/>
      </c>
      <c r="O747" s="22" t="str">
        <f aca="false">IF(N747&lt;&gt;"MSME overdue","",ROUND(I747*((1+Settings!$C$9*Settings!$C$8/12)^(M747/(365/12))-1),0))</f>
        <v/>
      </c>
      <c r="P747" s="10" t="str">
        <f aca="false">IF(OR(L747="",I747&lt;=0),"",IF(L747&lt;=Settings!$C$7,IF(Settings!$C$6&gt;=Settings!$C$7,"Unpaid past due at year end: review","Pay before year end to avoid disallowance"),""))</f>
        <v/>
      </c>
    </row>
    <row r="748" customFormat="false" ht="15" hidden="false" customHeight="false" outlineLevel="0" collapsed="false">
      <c r="A748" s="8"/>
      <c r="B748" s="8"/>
      <c r="C748" s="19"/>
      <c r="D748" s="8"/>
      <c r="E748" s="17"/>
      <c r="F748" s="17"/>
      <c r="G748" s="21"/>
      <c r="H748" s="21"/>
      <c r="I748" s="22" t="str">
        <f aca="false">IF(D748="","",G748-H748)</f>
        <v/>
      </c>
      <c r="J748" s="23" t="str">
        <f aca="false">IF(D748="","",Settings!$C$6-E748)</f>
        <v/>
      </c>
      <c r="K748" s="10" t="str">
        <f aca="false">IF(D748="","",IF(J748&lt;=30,"0-30 days",IF(J748&lt;=45,"31-45 days",IF(J748&lt;=60,"46-60 days",IF(J748&lt;=90,"61-90 days",IF(J748&lt;=180,"91-180 days","Over 180 days"))))))</f>
        <v/>
      </c>
      <c r="L748" s="24" t="str">
        <f aca="false">IF(OR(D748="",NOT(OR(B748="Micro",B748="Small"))),"",IF(F748="",E748,F748)+IF(C748="",Settings!$C$10,MIN(C748,Settings!$C$11)))</f>
        <v/>
      </c>
      <c r="M748" s="23" t="str">
        <f aca="false">IF(L748="","",MAX(0,Settings!$C$6-L748))</f>
        <v/>
      </c>
      <c r="N748" s="10" t="str">
        <f aca="false">IF(D748="","",IF(I748&lt;=0,"Paid",IF(NOT(OR(B748="Micro",B748="Small")),"Not covered by s.15",IF(M748&gt;0,"MSME overdue","MSME within due date"))))</f>
        <v/>
      </c>
      <c r="O748" s="22" t="str">
        <f aca="false">IF(N748&lt;&gt;"MSME overdue","",ROUND(I748*((1+Settings!$C$9*Settings!$C$8/12)^(M748/(365/12))-1),0))</f>
        <v/>
      </c>
      <c r="P748" s="10" t="str">
        <f aca="false">IF(OR(L748="",I748&lt;=0),"",IF(L748&lt;=Settings!$C$7,IF(Settings!$C$6&gt;=Settings!$C$7,"Unpaid past due at year end: review","Pay before year end to avoid disallowance"),""))</f>
        <v/>
      </c>
    </row>
    <row r="749" customFormat="false" ht="15" hidden="false" customHeight="false" outlineLevel="0" collapsed="false">
      <c r="A749" s="8"/>
      <c r="B749" s="8"/>
      <c r="C749" s="19"/>
      <c r="D749" s="8"/>
      <c r="E749" s="17"/>
      <c r="F749" s="17"/>
      <c r="G749" s="21"/>
      <c r="H749" s="21"/>
      <c r="I749" s="22" t="str">
        <f aca="false">IF(D749="","",G749-H749)</f>
        <v/>
      </c>
      <c r="J749" s="23" t="str">
        <f aca="false">IF(D749="","",Settings!$C$6-E749)</f>
        <v/>
      </c>
      <c r="K749" s="10" t="str">
        <f aca="false">IF(D749="","",IF(J749&lt;=30,"0-30 days",IF(J749&lt;=45,"31-45 days",IF(J749&lt;=60,"46-60 days",IF(J749&lt;=90,"61-90 days",IF(J749&lt;=180,"91-180 days","Over 180 days"))))))</f>
        <v/>
      </c>
      <c r="L749" s="24" t="str">
        <f aca="false">IF(OR(D749="",NOT(OR(B749="Micro",B749="Small"))),"",IF(F749="",E749,F749)+IF(C749="",Settings!$C$10,MIN(C749,Settings!$C$11)))</f>
        <v/>
      </c>
      <c r="M749" s="23" t="str">
        <f aca="false">IF(L749="","",MAX(0,Settings!$C$6-L749))</f>
        <v/>
      </c>
      <c r="N749" s="10" t="str">
        <f aca="false">IF(D749="","",IF(I749&lt;=0,"Paid",IF(NOT(OR(B749="Micro",B749="Small")),"Not covered by s.15",IF(M749&gt;0,"MSME overdue","MSME within due date"))))</f>
        <v/>
      </c>
      <c r="O749" s="22" t="str">
        <f aca="false">IF(N749&lt;&gt;"MSME overdue","",ROUND(I749*((1+Settings!$C$9*Settings!$C$8/12)^(M749/(365/12))-1),0))</f>
        <v/>
      </c>
      <c r="P749" s="10" t="str">
        <f aca="false">IF(OR(L749="",I749&lt;=0),"",IF(L749&lt;=Settings!$C$7,IF(Settings!$C$6&gt;=Settings!$C$7,"Unpaid past due at year end: review","Pay before year end to avoid disallowance"),""))</f>
        <v/>
      </c>
    </row>
    <row r="750" customFormat="false" ht="15" hidden="false" customHeight="false" outlineLevel="0" collapsed="false">
      <c r="A750" s="8"/>
      <c r="B750" s="8"/>
      <c r="C750" s="19"/>
      <c r="D750" s="8"/>
      <c r="E750" s="17"/>
      <c r="F750" s="17"/>
      <c r="G750" s="21"/>
      <c r="H750" s="21"/>
      <c r="I750" s="22" t="str">
        <f aca="false">IF(D750="","",G750-H750)</f>
        <v/>
      </c>
      <c r="J750" s="23" t="str">
        <f aca="false">IF(D750="","",Settings!$C$6-E750)</f>
        <v/>
      </c>
      <c r="K750" s="10" t="str">
        <f aca="false">IF(D750="","",IF(J750&lt;=30,"0-30 days",IF(J750&lt;=45,"31-45 days",IF(J750&lt;=60,"46-60 days",IF(J750&lt;=90,"61-90 days",IF(J750&lt;=180,"91-180 days","Over 180 days"))))))</f>
        <v/>
      </c>
      <c r="L750" s="24" t="str">
        <f aca="false">IF(OR(D750="",NOT(OR(B750="Micro",B750="Small"))),"",IF(F750="",E750,F750)+IF(C750="",Settings!$C$10,MIN(C750,Settings!$C$11)))</f>
        <v/>
      </c>
      <c r="M750" s="23" t="str">
        <f aca="false">IF(L750="","",MAX(0,Settings!$C$6-L750))</f>
        <v/>
      </c>
      <c r="N750" s="10" t="str">
        <f aca="false">IF(D750="","",IF(I750&lt;=0,"Paid",IF(NOT(OR(B750="Micro",B750="Small")),"Not covered by s.15",IF(M750&gt;0,"MSME overdue","MSME within due date"))))</f>
        <v/>
      </c>
      <c r="O750" s="22" t="str">
        <f aca="false">IF(N750&lt;&gt;"MSME overdue","",ROUND(I750*((1+Settings!$C$9*Settings!$C$8/12)^(M750/(365/12))-1),0))</f>
        <v/>
      </c>
      <c r="P750" s="10" t="str">
        <f aca="false">IF(OR(L750="",I750&lt;=0),"",IF(L750&lt;=Settings!$C$7,IF(Settings!$C$6&gt;=Settings!$C$7,"Unpaid past due at year end: review","Pay before year end to avoid disallowance"),""))</f>
        <v/>
      </c>
    </row>
    <row r="751" customFormat="false" ht="15" hidden="false" customHeight="false" outlineLevel="0" collapsed="false">
      <c r="A751" s="8"/>
      <c r="B751" s="8"/>
      <c r="C751" s="19"/>
      <c r="D751" s="8"/>
      <c r="E751" s="17"/>
      <c r="F751" s="17"/>
      <c r="G751" s="21"/>
      <c r="H751" s="21"/>
      <c r="I751" s="22" t="str">
        <f aca="false">IF(D751="","",G751-H751)</f>
        <v/>
      </c>
      <c r="J751" s="23" t="str">
        <f aca="false">IF(D751="","",Settings!$C$6-E751)</f>
        <v/>
      </c>
      <c r="K751" s="10" t="str">
        <f aca="false">IF(D751="","",IF(J751&lt;=30,"0-30 days",IF(J751&lt;=45,"31-45 days",IF(J751&lt;=60,"46-60 days",IF(J751&lt;=90,"61-90 days",IF(J751&lt;=180,"91-180 days","Over 180 days"))))))</f>
        <v/>
      </c>
      <c r="L751" s="24" t="str">
        <f aca="false">IF(OR(D751="",NOT(OR(B751="Micro",B751="Small"))),"",IF(F751="",E751,F751)+IF(C751="",Settings!$C$10,MIN(C751,Settings!$C$11)))</f>
        <v/>
      </c>
      <c r="M751" s="23" t="str">
        <f aca="false">IF(L751="","",MAX(0,Settings!$C$6-L751))</f>
        <v/>
      </c>
      <c r="N751" s="10" t="str">
        <f aca="false">IF(D751="","",IF(I751&lt;=0,"Paid",IF(NOT(OR(B751="Micro",B751="Small")),"Not covered by s.15",IF(M751&gt;0,"MSME overdue","MSME within due date"))))</f>
        <v/>
      </c>
      <c r="O751" s="22" t="str">
        <f aca="false">IF(N751&lt;&gt;"MSME overdue","",ROUND(I751*((1+Settings!$C$9*Settings!$C$8/12)^(M751/(365/12))-1),0))</f>
        <v/>
      </c>
      <c r="P751" s="10" t="str">
        <f aca="false">IF(OR(L751="",I751&lt;=0),"",IF(L751&lt;=Settings!$C$7,IF(Settings!$C$6&gt;=Settings!$C$7,"Unpaid past due at year end: review","Pay before year end to avoid disallowance"),""))</f>
        <v/>
      </c>
    </row>
    <row r="752" customFormat="false" ht="15" hidden="false" customHeight="false" outlineLevel="0" collapsed="false">
      <c r="A752" s="8"/>
      <c r="B752" s="8"/>
      <c r="C752" s="19"/>
      <c r="D752" s="8"/>
      <c r="E752" s="17"/>
      <c r="F752" s="17"/>
      <c r="G752" s="21"/>
      <c r="H752" s="21"/>
      <c r="I752" s="22" t="str">
        <f aca="false">IF(D752="","",G752-H752)</f>
        <v/>
      </c>
      <c r="J752" s="23" t="str">
        <f aca="false">IF(D752="","",Settings!$C$6-E752)</f>
        <v/>
      </c>
      <c r="K752" s="10" t="str">
        <f aca="false">IF(D752="","",IF(J752&lt;=30,"0-30 days",IF(J752&lt;=45,"31-45 days",IF(J752&lt;=60,"46-60 days",IF(J752&lt;=90,"61-90 days",IF(J752&lt;=180,"91-180 days","Over 180 days"))))))</f>
        <v/>
      </c>
      <c r="L752" s="24" t="str">
        <f aca="false">IF(OR(D752="",NOT(OR(B752="Micro",B752="Small"))),"",IF(F752="",E752,F752)+IF(C752="",Settings!$C$10,MIN(C752,Settings!$C$11)))</f>
        <v/>
      </c>
      <c r="M752" s="23" t="str">
        <f aca="false">IF(L752="","",MAX(0,Settings!$C$6-L752))</f>
        <v/>
      </c>
      <c r="N752" s="10" t="str">
        <f aca="false">IF(D752="","",IF(I752&lt;=0,"Paid",IF(NOT(OR(B752="Micro",B752="Small")),"Not covered by s.15",IF(M752&gt;0,"MSME overdue","MSME within due date"))))</f>
        <v/>
      </c>
      <c r="O752" s="22" t="str">
        <f aca="false">IF(N752&lt;&gt;"MSME overdue","",ROUND(I752*((1+Settings!$C$9*Settings!$C$8/12)^(M752/(365/12))-1),0))</f>
        <v/>
      </c>
      <c r="P752" s="10" t="str">
        <f aca="false">IF(OR(L752="",I752&lt;=0),"",IF(L752&lt;=Settings!$C$7,IF(Settings!$C$6&gt;=Settings!$C$7,"Unpaid past due at year end: review","Pay before year end to avoid disallowance"),""))</f>
        <v/>
      </c>
    </row>
    <row r="753" customFormat="false" ht="15" hidden="false" customHeight="false" outlineLevel="0" collapsed="false">
      <c r="A753" s="8"/>
      <c r="B753" s="8"/>
      <c r="C753" s="19"/>
      <c r="D753" s="8"/>
      <c r="E753" s="17"/>
      <c r="F753" s="17"/>
      <c r="G753" s="21"/>
      <c r="H753" s="21"/>
      <c r="I753" s="22" t="str">
        <f aca="false">IF(D753="","",G753-H753)</f>
        <v/>
      </c>
      <c r="J753" s="23" t="str">
        <f aca="false">IF(D753="","",Settings!$C$6-E753)</f>
        <v/>
      </c>
      <c r="K753" s="10" t="str">
        <f aca="false">IF(D753="","",IF(J753&lt;=30,"0-30 days",IF(J753&lt;=45,"31-45 days",IF(J753&lt;=60,"46-60 days",IF(J753&lt;=90,"61-90 days",IF(J753&lt;=180,"91-180 days","Over 180 days"))))))</f>
        <v/>
      </c>
      <c r="L753" s="24" t="str">
        <f aca="false">IF(OR(D753="",NOT(OR(B753="Micro",B753="Small"))),"",IF(F753="",E753,F753)+IF(C753="",Settings!$C$10,MIN(C753,Settings!$C$11)))</f>
        <v/>
      </c>
      <c r="M753" s="23" t="str">
        <f aca="false">IF(L753="","",MAX(0,Settings!$C$6-L753))</f>
        <v/>
      </c>
      <c r="N753" s="10" t="str">
        <f aca="false">IF(D753="","",IF(I753&lt;=0,"Paid",IF(NOT(OR(B753="Micro",B753="Small")),"Not covered by s.15",IF(M753&gt;0,"MSME overdue","MSME within due date"))))</f>
        <v/>
      </c>
      <c r="O753" s="22" t="str">
        <f aca="false">IF(N753&lt;&gt;"MSME overdue","",ROUND(I753*((1+Settings!$C$9*Settings!$C$8/12)^(M753/(365/12))-1),0))</f>
        <v/>
      </c>
      <c r="P753" s="10" t="str">
        <f aca="false">IF(OR(L753="",I753&lt;=0),"",IF(L753&lt;=Settings!$C$7,IF(Settings!$C$6&gt;=Settings!$C$7,"Unpaid past due at year end: review","Pay before year end to avoid disallowance"),""))</f>
        <v/>
      </c>
    </row>
    <row r="754" customFormat="false" ht="15" hidden="false" customHeight="false" outlineLevel="0" collapsed="false">
      <c r="A754" s="8"/>
      <c r="B754" s="8"/>
      <c r="C754" s="19"/>
      <c r="D754" s="8"/>
      <c r="E754" s="17"/>
      <c r="F754" s="17"/>
      <c r="G754" s="21"/>
      <c r="H754" s="21"/>
      <c r="I754" s="22" t="str">
        <f aca="false">IF(D754="","",G754-H754)</f>
        <v/>
      </c>
      <c r="J754" s="23" t="str">
        <f aca="false">IF(D754="","",Settings!$C$6-E754)</f>
        <v/>
      </c>
      <c r="K754" s="10" t="str">
        <f aca="false">IF(D754="","",IF(J754&lt;=30,"0-30 days",IF(J754&lt;=45,"31-45 days",IF(J754&lt;=60,"46-60 days",IF(J754&lt;=90,"61-90 days",IF(J754&lt;=180,"91-180 days","Over 180 days"))))))</f>
        <v/>
      </c>
      <c r="L754" s="24" t="str">
        <f aca="false">IF(OR(D754="",NOT(OR(B754="Micro",B754="Small"))),"",IF(F754="",E754,F754)+IF(C754="",Settings!$C$10,MIN(C754,Settings!$C$11)))</f>
        <v/>
      </c>
      <c r="M754" s="23" t="str">
        <f aca="false">IF(L754="","",MAX(0,Settings!$C$6-L754))</f>
        <v/>
      </c>
      <c r="N754" s="10" t="str">
        <f aca="false">IF(D754="","",IF(I754&lt;=0,"Paid",IF(NOT(OR(B754="Micro",B754="Small")),"Not covered by s.15",IF(M754&gt;0,"MSME overdue","MSME within due date"))))</f>
        <v/>
      </c>
      <c r="O754" s="22" t="str">
        <f aca="false">IF(N754&lt;&gt;"MSME overdue","",ROUND(I754*((1+Settings!$C$9*Settings!$C$8/12)^(M754/(365/12))-1),0))</f>
        <v/>
      </c>
      <c r="P754" s="10" t="str">
        <f aca="false">IF(OR(L754="",I754&lt;=0),"",IF(L754&lt;=Settings!$C$7,IF(Settings!$C$6&gt;=Settings!$C$7,"Unpaid past due at year end: review","Pay before year end to avoid disallowance"),""))</f>
        <v/>
      </c>
    </row>
    <row r="755" customFormat="false" ht="15" hidden="false" customHeight="false" outlineLevel="0" collapsed="false">
      <c r="A755" s="8"/>
      <c r="B755" s="8"/>
      <c r="C755" s="19"/>
      <c r="D755" s="8"/>
      <c r="E755" s="17"/>
      <c r="F755" s="17"/>
      <c r="G755" s="21"/>
      <c r="H755" s="21"/>
      <c r="I755" s="22" t="str">
        <f aca="false">IF(D755="","",G755-H755)</f>
        <v/>
      </c>
      <c r="J755" s="23" t="str">
        <f aca="false">IF(D755="","",Settings!$C$6-E755)</f>
        <v/>
      </c>
      <c r="K755" s="10" t="str">
        <f aca="false">IF(D755="","",IF(J755&lt;=30,"0-30 days",IF(J755&lt;=45,"31-45 days",IF(J755&lt;=60,"46-60 days",IF(J755&lt;=90,"61-90 days",IF(J755&lt;=180,"91-180 days","Over 180 days"))))))</f>
        <v/>
      </c>
      <c r="L755" s="24" t="str">
        <f aca="false">IF(OR(D755="",NOT(OR(B755="Micro",B755="Small"))),"",IF(F755="",E755,F755)+IF(C755="",Settings!$C$10,MIN(C755,Settings!$C$11)))</f>
        <v/>
      </c>
      <c r="M755" s="23" t="str">
        <f aca="false">IF(L755="","",MAX(0,Settings!$C$6-L755))</f>
        <v/>
      </c>
      <c r="N755" s="10" t="str">
        <f aca="false">IF(D755="","",IF(I755&lt;=0,"Paid",IF(NOT(OR(B755="Micro",B755="Small")),"Not covered by s.15",IF(M755&gt;0,"MSME overdue","MSME within due date"))))</f>
        <v/>
      </c>
      <c r="O755" s="22" t="str">
        <f aca="false">IF(N755&lt;&gt;"MSME overdue","",ROUND(I755*((1+Settings!$C$9*Settings!$C$8/12)^(M755/(365/12))-1),0))</f>
        <v/>
      </c>
      <c r="P755" s="10" t="str">
        <f aca="false">IF(OR(L755="",I755&lt;=0),"",IF(L755&lt;=Settings!$C$7,IF(Settings!$C$6&gt;=Settings!$C$7,"Unpaid past due at year end: review","Pay before year end to avoid disallowance"),""))</f>
        <v/>
      </c>
    </row>
    <row r="756" customFormat="false" ht="15" hidden="false" customHeight="false" outlineLevel="0" collapsed="false">
      <c r="A756" s="8"/>
      <c r="B756" s="8"/>
      <c r="C756" s="19"/>
      <c r="D756" s="8"/>
      <c r="E756" s="17"/>
      <c r="F756" s="17"/>
      <c r="G756" s="21"/>
      <c r="H756" s="21"/>
      <c r="I756" s="22" t="str">
        <f aca="false">IF(D756="","",G756-H756)</f>
        <v/>
      </c>
      <c r="J756" s="23" t="str">
        <f aca="false">IF(D756="","",Settings!$C$6-E756)</f>
        <v/>
      </c>
      <c r="K756" s="10" t="str">
        <f aca="false">IF(D756="","",IF(J756&lt;=30,"0-30 days",IF(J756&lt;=45,"31-45 days",IF(J756&lt;=60,"46-60 days",IF(J756&lt;=90,"61-90 days",IF(J756&lt;=180,"91-180 days","Over 180 days"))))))</f>
        <v/>
      </c>
      <c r="L756" s="24" t="str">
        <f aca="false">IF(OR(D756="",NOT(OR(B756="Micro",B756="Small"))),"",IF(F756="",E756,F756)+IF(C756="",Settings!$C$10,MIN(C756,Settings!$C$11)))</f>
        <v/>
      </c>
      <c r="M756" s="23" t="str">
        <f aca="false">IF(L756="","",MAX(0,Settings!$C$6-L756))</f>
        <v/>
      </c>
      <c r="N756" s="10" t="str">
        <f aca="false">IF(D756="","",IF(I756&lt;=0,"Paid",IF(NOT(OR(B756="Micro",B756="Small")),"Not covered by s.15",IF(M756&gt;0,"MSME overdue","MSME within due date"))))</f>
        <v/>
      </c>
      <c r="O756" s="22" t="str">
        <f aca="false">IF(N756&lt;&gt;"MSME overdue","",ROUND(I756*((1+Settings!$C$9*Settings!$C$8/12)^(M756/(365/12))-1),0))</f>
        <v/>
      </c>
      <c r="P756" s="10" t="str">
        <f aca="false">IF(OR(L756="",I756&lt;=0),"",IF(L756&lt;=Settings!$C$7,IF(Settings!$C$6&gt;=Settings!$C$7,"Unpaid past due at year end: review","Pay before year end to avoid disallowance"),""))</f>
        <v/>
      </c>
    </row>
    <row r="757" customFormat="false" ht="15" hidden="false" customHeight="false" outlineLevel="0" collapsed="false">
      <c r="A757" s="8"/>
      <c r="B757" s="8"/>
      <c r="C757" s="19"/>
      <c r="D757" s="8"/>
      <c r="E757" s="17"/>
      <c r="F757" s="17"/>
      <c r="G757" s="21"/>
      <c r="H757" s="21"/>
      <c r="I757" s="22" t="str">
        <f aca="false">IF(D757="","",G757-H757)</f>
        <v/>
      </c>
      <c r="J757" s="23" t="str">
        <f aca="false">IF(D757="","",Settings!$C$6-E757)</f>
        <v/>
      </c>
      <c r="K757" s="10" t="str">
        <f aca="false">IF(D757="","",IF(J757&lt;=30,"0-30 days",IF(J757&lt;=45,"31-45 days",IF(J757&lt;=60,"46-60 days",IF(J757&lt;=90,"61-90 days",IF(J757&lt;=180,"91-180 days","Over 180 days"))))))</f>
        <v/>
      </c>
      <c r="L757" s="24" t="str">
        <f aca="false">IF(OR(D757="",NOT(OR(B757="Micro",B757="Small"))),"",IF(F757="",E757,F757)+IF(C757="",Settings!$C$10,MIN(C757,Settings!$C$11)))</f>
        <v/>
      </c>
      <c r="M757" s="23" t="str">
        <f aca="false">IF(L757="","",MAX(0,Settings!$C$6-L757))</f>
        <v/>
      </c>
      <c r="N757" s="10" t="str">
        <f aca="false">IF(D757="","",IF(I757&lt;=0,"Paid",IF(NOT(OR(B757="Micro",B757="Small")),"Not covered by s.15",IF(M757&gt;0,"MSME overdue","MSME within due date"))))</f>
        <v/>
      </c>
      <c r="O757" s="22" t="str">
        <f aca="false">IF(N757&lt;&gt;"MSME overdue","",ROUND(I757*((1+Settings!$C$9*Settings!$C$8/12)^(M757/(365/12))-1),0))</f>
        <v/>
      </c>
      <c r="P757" s="10" t="str">
        <f aca="false">IF(OR(L757="",I757&lt;=0),"",IF(L757&lt;=Settings!$C$7,IF(Settings!$C$6&gt;=Settings!$C$7,"Unpaid past due at year end: review","Pay before year end to avoid disallowance"),""))</f>
        <v/>
      </c>
    </row>
    <row r="758" customFormat="false" ht="15" hidden="false" customHeight="false" outlineLevel="0" collapsed="false">
      <c r="A758" s="8"/>
      <c r="B758" s="8"/>
      <c r="C758" s="19"/>
      <c r="D758" s="8"/>
      <c r="E758" s="17"/>
      <c r="F758" s="17"/>
      <c r="G758" s="21"/>
      <c r="H758" s="21"/>
      <c r="I758" s="22" t="str">
        <f aca="false">IF(D758="","",G758-H758)</f>
        <v/>
      </c>
      <c r="J758" s="23" t="str">
        <f aca="false">IF(D758="","",Settings!$C$6-E758)</f>
        <v/>
      </c>
      <c r="K758" s="10" t="str">
        <f aca="false">IF(D758="","",IF(J758&lt;=30,"0-30 days",IF(J758&lt;=45,"31-45 days",IF(J758&lt;=60,"46-60 days",IF(J758&lt;=90,"61-90 days",IF(J758&lt;=180,"91-180 days","Over 180 days"))))))</f>
        <v/>
      </c>
      <c r="L758" s="24" t="str">
        <f aca="false">IF(OR(D758="",NOT(OR(B758="Micro",B758="Small"))),"",IF(F758="",E758,F758)+IF(C758="",Settings!$C$10,MIN(C758,Settings!$C$11)))</f>
        <v/>
      </c>
      <c r="M758" s="23" t="str">
        <f aca="false">IF(L758="","",MAX(0,Settings!$C$6-L758))</f>
        <v/>
      </c>
      <c r="N758" s="10" t="str">
        <f aca="false">IF(D758="","",IF(I758&lt;=0,"Paid",IF(NOT(OR(B758="Micro",B758="Small")),"Not covered by s.15",IF(M758&gt;0,"MSME overdue","MSME within due date"))))</f>
        <v/>
      </c>
      <c r="O758" s="22" t="str">
        <f aca="false">IF(N758&lt;&gt;"MSME overdue","",ROUND(I758*((1+Settings!$C$9*Settings!$C$8/12)^(M758/(365/12))-1),0))</f>
        <v/>
      </c>
      <c r="P758" s="10" t="str">
        <f aca="false">IF(OR(L758="",I758&lt;=0),"",IF(L758&lt;=Settings!$C$7,IF(Settings!$C$6&gt;=Settings!$C$7,"Unpaid past due at year end: review","Pay before year end to avoid disallowance"),""))</f>
        <v/>
      </c>
    </row>
    <row r="759" customFormat="false" ht="15" hidden="false" customHeight="false" outlineLevel="0" collapsed="false">
      <c r="A759" s="8"/>
      <c r="B759" s="8"/>
      <c r="C759" s="19"/>
      <c r="D759" s="8"/>
      <c r="E759" s="17"/>
      <c r="F759" s="17"/>
      <c r="G759" s="21"/>
      <c r="H759" s="21"/>
      <c r="I759" s="22" t="str">
        <f aca="false">IF(D759="","",G759-H759)</f>
        <v/>
      </c>
      <c r="J759" s="23" t="str">
        <f aca="false">IF(D759="","",Settings!$C$6-E759)</f>
        <v/>
      </c>
      <c r="K759" s="10" t="str">
        <f aca="false">IF(D759="","",IF(J759&lt;=30,"0-30 days",IF(J759&lt;=45,"31-45 days",IF(J759&lt;=60,"46-60 days",IF(J759&lt;=90,"61-90 days",IF(J759&lt;=180,"91-180 days","Over 180 days"))))))</f>
        <v/>
      </c>
      <c r="L759" s="24" t="str">
        <f aca="false">IF(OR(D759="",NOT(OR(B759="Micro",B759="Small"))),"",IF(F759="",E759,F759)+IF(C759="",Settings!$C$10,MIN(C759,Settings!$C$11)))</f>
        <v/>
      </c>
      <c r="M759" s="23" t="str">
        <f aca="false">IF(L759="","",MAX(0,Settings!$C$6-L759))</f>
        <v/>
      </c>
      <c r="N759" s="10" t="str">
        <f aca="false">IF(D759="","",IF(I759&lt;=0,"Paid",IF(NOT(OR(B759="Micro",B759="Small")),"Not covered by s.15",IF(M759&gt;0,"MSME overdue","MSME within due date"))))</f>
        <v/>
      </c>
      <c r="O759" s="22" t="str">
        <f aca="false">IF(N759&lt;&gt;"MSME overdue","",ROUND(I759*((1+Settings!$C$9*Settings!$C$8/12)^(M759/(365/12))-1),0))</f>
        <v/>
      </c>
      <c r="P759" s="10" t="str">
        <f aca="false">IF(OR(L759="",I759&lt;=0),"",IF(L759&lt;=Settings!$C$7,IF(Settings!$C$6&gt;=Settings!$C$7,"Unpaid past due at year end: review","Pay before year end to avoid disallowance"),""))</f>
        <v/>
      </c>
    </row>
    <row r="760" customFormat="false" ht="15" hidden="false" customHeight="false" outlineLevel="0" collapsed="false">
      <c r="A760" s="8"/>
      <c r="B760" s="8"/>
      <c r="C760" s="19"/>
      <c r="D760" s="8"/>
      <c r="E760" s="17"/>
      <c r="F760" s="17"/>
      <c r="G760" s="21"/>
      <c r="H760" s="21"/>
      <c r="I760" s="22" t="str">
        <f aca="false">IF(D760="","",G760-H760)</f>
        <v/>
      </c>
      <c r="J760" s="23" t="str">
        <f aca="false">IF(D760="","",Settings!$C$6-E760)</f>
        <v/>
      </c>
      <c r="K760" s="10" t="str">
        <f aca="false">IF(D760="","",IF(J760&lt;=30,"0-30 days",IF(J760&lt;=45,"31-45 days",IF(J760&lt;=60,"46-60 days",IF(J760&lt;=90,"61-90 days",IF(J760&lt;=180,"91-180 days","Over 180 days"))))))</f>
        <v/>
      </c>
      <c r="L760" s="24" t="str">
        <f aca="false">IF(OR(D760="",NOT(OR(B760="Micro",B760="Small"))),"",IF(F760="",E760,F760)+IF(C760="",Settings!$C$10,MIN(C760,Settings!$C$11)))</f>
        <v/>
      </c>
      <c r="M760" s="23" t="str">
        <f aca="false">IF(L760="","",MAX(0,Settings!$C$6-L760))</f>
        <v/>
      </c>
      <c r="N760" s="10" t="str">
        <f aca="false">IF(D760="","",IF(I760&lt;=0,"Paid",IF(NOT(OR(B760="Micro",B760="Small")),"Not covered by s.15",IF(M760&gt;0,"MSME overdue","MSME within due date"))))</f>
        <v/>
      </c>
      <c r="O760" s="22" t="str">
        <f aca="false">IF(N760&lt;&gt;"MSME overdue","",ROUND(I760*((1+Settings!$C$9*Settings!$C$8/12)^(M760/(365/12))-1),0))</f>
        <v/>
      </c>
      <c r="P760" s="10" t="str">
        <f aca="false">IF(OR(L760="",I760&lt;=0),"",IF(L760&lt;=Settings!$C$7,IF(Settings!$C$6&gt;=Settings!$C$7,"Unpaid past due at year end: review","Pay before year end to avoid disallowance"),""))</f>
        <v/>
      </c>
    </row>
    <row r="761" customFormat="false" ht="15" hidden="false" customHeight="false" outlineLevel="0" collapsed="false">
      <c r="A761" s="8"/>
      <c r="B761" s="8"/>
      <c r="C761" s="19"/>
      <c r="D761" s="8"/>
      <c r="E761" s="17"/>
      <c r="F761" s="17"/>
      <c r="G761" s="21"/>
      <c r="H761" s="21"/>
      <c r="I761" s="22" t="str">
        <f aca="false">IF(D761="","",G761-H761)</f>
        <v/>
      </c>
      <c r="J761" s="23" t="str">
        <f aca="false">IF(D761="","",Settings!$C$6-E761)</f>
        <v/>
      </c>
      <c r="K761" s="10" t="str">
        <f aca="false">IF(D761="","",IF(J761&lt;=30,"0-30 days",IF(J761&lt;=45,"31-45 days",IF(J761&lt;=60,"46-60 days",IF(J761&lt;=90,"61-90 days",IF(J761&lt;=180,"91-180 days","Over 180 days"))))))</f>
        <v/>
      </c>
      <c r="L761" s="24" t="str">
        <f aca="false">IF(OR(D761="",NOT(OR(B761="Micro",B761="Small"))),"",IF(F761="",E761,F761)+IF(C761="",Settings!$C$10,MIN(C761,Settings!$C$11)))</f>
        <v/>
      </c>
      <c r="M761" s="23" t="str">
        <f aca="false">IF(L761="","",MAX(0,Settings!$C$6-L761))</f>
        <v/>
      </c>
      <c r="N761" s="10" t="str">
        <f aca="false">IF(D761="","",IF(I761&lt;=0,"Paid",IF(NOT(OR(B761="Micro",B761="Small")),"Not covered by s.15",IF(M761&gt;0,"MSME overdue","MSME within due date"))))</f>
        <v/>
      </c>
      <c r="O761" s="22" t="str">
        <f aca="false">IF(N761&lt;&gt;"MSME overdue","",ROUND(I761*((1+Settings!$C$9*Settings!$C$8/12)^(M761/(365/12))-1),0))</f>
        <v/>
      </c>
      <c r="P761" s="10" t="str">
        <f aca="false">IF(OR(L761="",I761&lt;=0),"",IF(L761&lt;=Settings!$C$7,IF(Settings!$C$6&gt;=Settings!$C$7,"Unpaid past due at year end: review","Pay before year end to avoid disallowance"),""))</f>
        <v/>
      </c>
    </row>
    <row r="762" customFormat="false" ht="15" hidden="false" customHeight="false" outlineLevel="0" collapsed="false">
      <c r="A762" s="8"/>
      <c r="B762" s="8"/>
      <c r="C762" s="19"/>
      <c r="D762" s="8"/>
      <c r="E762" s="17"/>
      <c r="F762" s="17"/>
      <c r="G762" s="21"/>
      <c r="H762" s="21"/>
      <c r="I762" s="22" t="str">
        <f aca="false">IF(D762="","",G762-H762)</f>
        <v/>
      </c>
      <c r="J762" s="23" t="str">
        <f aca="false">IF(D762="","",Settings!$C$6-E762)</f>
        <v/>
      </c>
      <c r="K762" s="10" t="str">
        <f aca="false">IF(D762="","",IF(J762&lt;=30,"0-30 days",IF(J762&lt;=45,"31-45 days",IF(J762&lt;=60,"46-60 days",IF(J762&lt;=90,"61-90 days",IF(J762&lt;=180,"91-180 days","Over 180 days"))))))</f>
        <v/>
      </c>
      <c r="L762" s="24" t="str">
        <f aca="false">IF(OR(D762="",NOT(OR(B762="Micro",B762="Small"))),"",IF(F762="",E762,F762)+IF(C762="",Settings!$C$10,MIN(C762,Settings!$C$11)))</f>
        <v/>
      </c>
      <c r="M762" s="23" t="str">
        <f aca="false">IF(L762="","",MAX(0,Settings!$C$6-L762))</f>
        <v/>
      </c>
      <c r="N762" s="10" t="str">
        <f aca="false">IF(D762="","",IF(I762&lt;=0,"Paid",IF(NOT(OR(B762="Micro",B762="Small")),"Not covered by s.15",IF(M762&gt;0,"MSME overdue","MSME within due date"))))</f>
        <v/>
      </c>
      <c r="O762" s="22" t="str">
        <f aca="false">IF(N762&lt;&gt;"MSME overdue","",ROUND(I762*((1+Settings!$C$9*Settings!$C$8/12)^(M762/(365/12))-1),0))</f>
        <v/>
      </c>
      <c r="P762" s="10" t="str">
        <f aca="false">IF(OR(L762="",I762&lt;=0),"",IF(L762&lt;=Settings!$C$7,IF(Settings!$C$6&gt;=Settings!$C$7,"Unpaid past due at year end: review","Pay before year end to avoid disallowance"),""))</f>
        <v/>
      </c>
    </row>
    <row r="763" customFormat="false" ht="15" hidden="false" customHeight="false" outlineLevel="0" collapsed="false">
      <c r="A763" s="8"/>
      <c r="B763" s="8"/>
      <c r="C763" s="19"/>
      <c r="D763" s="8"/>
      <c r="E763" s="17"/>
      <c r="F763" s="17"/>
      <c r="G763" s="21"/>
      <c r="H763" s="21"/>
      <c r="I763" s="22" t="str">
        <f aca="false">IF(D763="","",G763-H763)</f>
        <v/>
      </c>
      <c r="J763" s="23" t="str">
        <f aca="false">IF(D763="","",Settings!$C$6-E763)</f>
        <v/>
      </c>
      <c r="K763" s="10" t="str">
        <f aca="false">IF(D763="","",IF(J763&lt;=30,"0-30 days",IF(J763&lt;=45,"31-45 days",IF(J763&lt;=60,"46-60 days",IF(J763&lt;=90,"61-90 days",IF(J763&lt;=180,"91-180 days","Over 180 days"))))))</f>
        <v/>
      </c>
      <c r="L763" s="24" t="str">
        <f aca="false">IF(OR(D763="",NOT(OR(B763="Micro",B763="Small"))),"",IF(F763="",E763,F763)+IF(C763="",Settings!$C$10,MIN(C763,Settings!$C$11)))</f>
        <v/>
      </c>
      <c r="M763" s="23" t="str">
        <f aca="false">IF(L763="","",MAX(0,Settings!$C$6-L763))</f>
        <v/>
      </c>
      <c r="N763" s="10" t="str">
        <f aca="false">IF(D763="","",IF(I763&lt;=0,"Paid",IF(NOT(OR(B763="Micro",B763="Small")),"Not covered by s.15",IF(M763&gt;0,"MSME overdue","MSME within due date"))))</f>
        <v/>
      </c>
      <c r="O763" s="22" t="str">
        <f aca="false">IF(N763&lt;&gt;"MSME overdue","",ROUND(I763*((1+Settings!$C$9*Settings!$C$8/12)^(M763/(365/12))-1),0))</f>
        <v/>
      </c>
      <c r="P763" s="10" t="str">
        <f aca="false">IF(OR(L763="",I763&lt;=0),"",IF(L763&lt;=Settings!$C$7,IF(Settings!$C$6&gt;=Settings!$C$7,"Unpaid past due at year end: review","Pay before year end to avoid disallowance"),""))</f>
        <v/>
      </c>
    </row>
    <row r="764" customFormat="false" ht="15" hidden="false" customHeight="false" outlineLevel="0" collapsed="false">
      <c r="A764" s="8"/>
      <c r="B764" s="8"/>
      <c r="C764" s="19"/>
      <c r="D764" s="8"/>
      <c r="E764" s="17"/>
      <c r="F764" s="17"/>
      <c r="G764" s="21"/>
      <c r="H764" s="21"/>
      <c r="I764" s="22" t="str">
        <f aca="false">IF(D764="","",G764-H764)</f>
        <v/>
      </c>
      <c r="J764" s="23" t="str">
        <f aca="false">IF(D764="","",Settings!$C$6-E764)</f>
        <v/>
      </c>
      <c r="K764" s="10" t="str">
        <f aca="false">IF(D764="","",IF(J764&lt;=30,"0-30 days",IF(J764&lt;=45,"31-45 days",IF(J764&lt;=60,"46-60 days",IF(J764&lt;=90,"61-90 days",IF(J764&lt;=180,"91-180 days","Over 180 days"))))))</f>
        <v/>
      </c>
      <c r="L764" s="24" t="str">
        <f aca="false">IF(OR(D764="",NOT(OR(B764="Micro",B764="Small"))),"",IF(F764="",E764,F764)+IF(C764="",Settings!$C$10,MIN(C764,Settings!$C$11)))</f>
        <v/>
      </c>
      <c r="M764" s="23" t="str">
        <f aca="false">IF(L764="","",MAX(0,Settings!$C$6-L764))</f>
        <v/>
      </c>
      <c r="N764" s="10" t="str">
        <f aca="false">IF(D764="","",IF(I764&lt;=0,"Paid",IF(NOT(OR(B764="Micro",B764="Small")),"Not covered by s.15",IF(M764&gt;0,"MSME overdue","MSME within due date"))))</f>
        <v/>
      </c>
      <c r="O764" s="22" t="str">
        <f aca="false">IF(N764&lt;&gt;"MSME overdue","",ROUND(I764*((1+Settings!$C$9*Settings!$C$8/12)^(M764/(365/12))-1),0))</f>
        <v/>
      </c>
      <c r="P764" s="10" t="str">
        <f aca="false">IF(OR(L764="",I764&lt;=0),"",IF(L764&lt;=Settings!$C$7,IF(Settings!$C$6&gt;=Settings!$C$7,"Unpaid past due at year end: review","Pay before year end to avoid disallowance"),""))</f>
        <v/>
      </c>
    </row>
    <row r="765" customFormat="false" ht="15" hidden="false" customHeight="false" outlineLevel="0" collapsed="false">
      <c r="A765" s="8"/>
      <c r="B765" s="8"/>
      <c r="C765" s="19"/>
      <c r="D765" s="8"/>
      <c r="E765" s="17"/>
      <c r="F765" s="17"/>
      <c r="G765" s="21"/>
      <c r="H765" s="21"/>
      <c r="I765" s="22" t="str">
        <f aca="false">IF(D765="","",G765-H765)</f>
        <v/>
      </c>
      <c r="J765" s="23" t="str">
        <f aca="false">IF(D765="","",Settings!$C$6-E765)</f>
        <v/>
      </c>
      <c r="K765" s="10" t="str">
        <f aca="false">IF(D765="","",IF(J765&lt;=30,"0-30 days",IF(J765&lt;=45,"31-45 days",IF(J765&lt;=60,"46-60 days",IF(J765&lt;=90,"61-90 days",IF(J765&lt;=180,"91-180 days","Over 180 days"))))))</f>
        <v/>
      </c>
      <c r="L765" s="24" t="str">
        <f aca="false">IF(OR(D765="",NOT(OR(B765="Micro",B765="Small"))),"",IF(F765="",E765,F765)+IF(C765="",Settings!$C$10,MIN(C765,Settings!$C$11)))</f>
        <v/>
      </c>
      <c r="M765" s="23" t="str">
        <f aca="false">IF(L765="","",MAX(0,Settings!$C$6-L765))</f>
        <v/>
      </c>
      <c r="N765" s="10" t="str">
        <f aca="false">IF(D765="","",IF(I765&lt;=0,"Paid",IF(NOT(OR(B765="Micro",B765="Small")),"Not covered by s.15",IF(M765&gt;0,"MSME overdue","MSME within due date"))))</f>
        <v/>
      </c>
      <c r="O765" s="22" t="str">
        <f aca="false">IF(N765&lt;&gt;"MSME overdue","",ROUND(I765*((1+Settings!$C$9*Settings!$C$8/12)^(M765/(365/12))-1),0))</f>
        <v/>
      </c>
      <c r="P765" s="10" t="str">
        <f aca="false">IF(OR(L765="",I765&lt;=0),"",IF(L765&lt;=Settings!$C$7,IF(Settings!$C$6&gt;=Settings!$C$7,"Unpaid past due at year end: review","Pay before year end to avoid disallowance"),""))</f>
        <v/>
      </c>
    </row>
    <row r="766" customFormat="false" ht="15" hidden="false" customHeight="false" outlineLevel="0" collapsed="false">
      <c r="A766" s="8"/>
      <c r="B766" s="8"/>
      <c r="C766" s="19"/>
      <c r="D766" s="8"/>
      <c r="E766" s="17"/>
      <c r="F766" s="17"/>
      <c r="G766" s="21"/>
      <c r="H766" s="21"/>
      <c r="I766" s="22" t="str">
        <f aca="false">IF(D766="","",G766-H766)</f>
        <v/>
      </c>
      <c r="J766" s="23" t="str">
        <f aca="false">IF(D766="","",Settings!$C$6-E766)</f>
        <v/>
      </c>
      <c r="K766" s="10" t="str">
        <f aca="false">IF(D766="","",IF(J766&lt;=30,"0-30 days",IF(J766&lt;=45,"31-45 days",IF(J766&lt;=60,"46-60 days",IF(J766&lt;=90,"61-90 days",IF(J766&lt;=180,"91-180 days","Over 180 days"))))))</f>
        <v/>
      </c>
      <c r="L766" s="24" t="str">
        <f aca="false">IF(OR(D766="",NOT(OR(B766="Micro",B766="Small"))),"",IF(F766="",E766,F766)+IF(C766="",Settings!$C$10,MIN(C766,Settings!$C$11)))</f>
        <v/>
      </c>
      <c r="M766" s="23" t="str">
        <f aca="false">IF(L766="","",MAX(0,Settings!$C$6-L766))</f>
        <v/>
      </c>
      <c r="N766" s="10" t="str">
        <f aca="false">IF(D766="","",IF(I766&lt;=0,"Paid",IF(NOT(OR(B766="Micro",B766="Small")),"Not covered by s.15",IF(M766&gt;0,"MSME overdue","MSME within due date"))))</f>
        <v/>
      </c>
      <c r="O766" s="22" t="str">
        <f aca="false">IF(N766&lt;&gt;"MSME overdue","",ROUND(I766*((1+Settings!$C$9*Settings!$C$8/12)^(M766/(365/12))-1),0))</f>
        <v/>
      </c>
      <c r="P766" s="10" t="str">
        <f aca="false">IF(OR(L766="",I766&lt;=0),"",IF(L766&lt;=Settings!$C$7,IF(Settings!$C$6&gt;=Settings!$C$7,"Unpaid past due at year end: review","Pay before year end to avoid disallowance"),""))</f>
        <v/>
      </c>
    </row>
    <row r="767" customFormat="false" ht="15" hidden="false" customHeight="false" outlineLevel="0" collapsed="false">
      <c r="A767" s="8"/>
      <c r="B767" s="8"/>
      <c r="C767" s="19"/>
      <c r="D767" s="8"/>
      <c r="E767" s="17"/>
      <c r="F767" s="17"/>
      <c r="G767" s="21"/>
      <c r="H767" s="21"/>
      <c r="I767" s="22" t="str">
        <f aca="false">IF(D767="","",G767-H767)</f>
        <v/>
      </c>
      <c r="J767" s="23" t="str">
        <f aca="false">IF(D767="","",Settings!$C$6-E767)</f>
        <v/>
      </c>
      <c r="K767" s="10" t="str">
        <f aca="false">IF(D767="","",IF(J767&lt;=30,"0-30 days",IF(J767&lt;=45,"31-45 days",IF(J767&lt;=60,"46-60 days",IF(J767&lt;=90,"61-90 days",IF(J767&lt;=180,"91-180 days","Over 180 days"))))))</f>
        <v/>
      </c>
      <c r="L767" s="24" t="str">
        <f aca="false">IF(OR(D767="",NOT(OR(B767="Micro",B767="Small"))),"",IF(F767="",E767,F767)+IF(C767="",Settings!$C$10,MIN(C767,Settings!$C$11)))</f>
        <v/>
      </c>
      <c r="M767" s="23" t="str">
        <f aca="false">IF(L767="","",MAX(0,Settings!$C$6-L767))</f>
        <v/>
      </c>
      <c r="N767" s="10" t="str">
        <f aca="false">IF(D767="","",IF(I767&lt;=0,"Paid",IF(NOT(OR(B767="Micro",B767="Small")),"Not covered by s.15",IF(M767&gt;0,"MSME overdue","MSME within due date"))))</f>
        <v/>
      </c>
      <c r="O767" s="22" t="str">
        <f aca="false">IF(N767&lt;&gt;"MSME overdue","",ROUND(I767*((1+Settings!$C$9*Settings!$C$8/12)^(M767/(365/12))-1),0))</f>
        <v/>
      </c>
      <c r="P767" s="10" t="str">
        <f aca="false">IF(OR(L767="",I767&lt;=0),"",IF(L767&lt;=Settings!$C$7,IF(Settings!$C$6&gt;=Settings!$C$7,"Unpaid past due at year end: review","Pay before year end to avoid disallowance"),""))</f>
        <v/>
      </c>
    </row>
    <row r="768" customFormat="false" ht="15" hidden="false" customHeight="false" outlineLevel="0" collapsed="false">
      <c r="A768" s="8"/>
      <c r="B768" s="8"/>
      <c r="C768" s="19"/>
      <c r="D768" s="8"/>
      <c r="E768" s="17"/>
      <c r="F768" s="17"/>
      <c r="G768" s="21"/>
      <c r="H768" s="21"/>
      <c r="I768" s="22" t="str">
        <f aca="false">IF(D768="","",G768-H768)</f>
        <v/>
      </c>
      <c r="J768" s="23" t="str">
        <f aca="false">IF(D768="","",Settings!$C$6-E768)</f>
        <v/>
      </c>
      <c r="K768" s="10" t="str">
        <f aca="false">IF(D768="","",IF(J768&lt;=30,"0-30 days",IF(J768&lt;=45,"31-45 days",IF(J768&lt;=60,"46-60 days",IF(J768&lt;=90,"61-90 days",IF(J768&lt;=180,"91-180 days","Over 180 days"))))))</f>
        <v/>
      </c>
      <c r="L768" s="24" t="str">
        <f aca="false">IF(OR(D768="",NOT(OR(B768="Micro",B768="Small"))),"",IF(F768="",E768,F768)+IF(C768="",Settings!$C$10,MIN(C768,Settings!$C$11)))</f>
        <v/>
      </c>
      <c r="M768" s="23" t="str">
        <f aca="false">IF(L768="","",MAX(0,Settings!$C$6-L768))</f>
        <v/>
      </c>
      <c r="N768" s="10" t="str">
        <f aca="false">IF(D768="","",IF(I768&lt;=0,"Paid",IF(NOT(OR(B768="Micro",B768="Small")),"Not covered by s.15",IF(M768&gt;0,"MSME overdue","MSME within due date"))))</f>
        <v/>
      </c>
      <c r="O768" s="22" t="str">
        <f aca="false">IF(N768&lt;&gt;"MSME overdue","",ROUND(I768*((1+Settings!$C$9*Settings!$C$8/12)^(M768/(365/12))-1),0))</f>
        <v/>
      </c>
      <c r="P768" s="10" t="str">
        <f aca="false">IF(OR(L768="",I768&lt;=0),"",IF(L768&lt;=Settings!$C$7,IF(Settings!$C$6&gt;=Settings!$C$7,"Unpaid past due at year end: review","Pay before year end to avoid disallowance"),""))</f>
        <v/>
      </c>
    </row>
    <row r="769" customFormat="false" ht="15" hidden="false" customHeight="false" outlineLevel="0" collapsed="false">
      <c r="A769" s="8"/>
      <c r="B769" s="8"/>
      <c r="C769" s="19"/>
      <c r="D769" s="8"/>
      <c r="E769" s="17"/>
      <c r="F769" s="17"/>
      <c r="G769" s="21"/>
      <c r="H769" s="21"/>
      <c r="I769" s="22" t="str">
        <f aca="false">IF(D769="","",G769-H769)</f>
        <v/>
      </c>
      <c r="J769" s="23" t="str">
        <f aca="false">IF(D769="","",Settings!$C$6-E769)</f>
        <v/>
      </c>
      <c r="K769" s="10" t="str">
        <f aca="false">IF(D769="","",IF(J769&lt;=30,"0-30 days",IF(J769&lt;=45,"31-45 days",IF(J769&lt;=60,"46-60 days",IF(J769&lt;=90,"61-90 days",IF(J769&lt;=180,"91-180 days","Over 180 days"))))))</f>
        <v/>
      </c>
      <c r="L769" s="24" t="str">
        <f aca="false">IF(OR(D769="",NOT(OR(B769="Micro",B769="Small"))),"",IF(F769="",E769,F769)+IF(C769="",Settings!$C$10,MIN(C769,Settings!$C$11)))</f>
        <v/>
      </c>
      <c r="M769" s="23" t="str">
        <f aca="false">IF(L769="","",MAX(0,Settings!$C$6-L769))</f>
        <v/>
      </c>
      <c r="N769" s="10" t="str">
        <f aca="false">IF(D769="","",IF(I769&lt;=0,"Paid",IF(NOT(OR(B769="Micro",B769="Small")),"Not covered by s.15",IF(M769&gt;0,"MSME overdue","MSME within due date"))))</f>
        <v/>
      </c>
      <c r="O769" s="22" t="str">
        <f aca="false">IF(N769&lt;&gt;"MSME overdue","",ROUND(I769*((1+Settings!$C$9*Settings!$C$8/12)^(M769/(365/12))-1),0))</f>
        <v/>
      </c>
      <c r="P769" s="10" t="str">
        <f aca="false">IF(OR(L769="",I769&lt;=0),"",IF(L769&lt;=Settings!$C$7,IF(Settings!$C$6&gt;=Settings!$C$7,"Unpaid past due at year end: review","Pay before year end to avoid disallowance"),""))</f>
        <v/>
      </c>
    </row>
    <row r="770" customFormat="false" ht="15" hidden="false" customHeight="false" outlineLevel="0" collapsed="false">
      <c r="A770" s="8"/>
      <c r="B770" s="8"/>
      <c r="C770" s="19"/>
      <c r="D770" s="8"/>
      <c r="E770" s="17"/>
      <c r="F770" s="17"/>
      <c r="G770" s="21"/>
      <c r="H770" s="21"/>
      <c r="I770" s="22" t="str">
        <f aca="false">IF(D770="","",G770-H770)</f>
        <v/>
      </c>
      <c r="J770" s="23" t="str">
        <f aca="false">IF(D770="","",Settings!$C$6-E770)</f>
        <v/>
      </c>
      <c r="K770" s="10" t="str">
        <f aca="false">IF(D770="","",IF(J770&lt;=30,"0-30 days",IF(J770&lt;=45,"31-45 days",IF(J770&lt;=60,"46-60 days",IF(J770&lt;=90,"61-90 days",IF(J770&lt;=180,"91-180 days","Over 180 days"))))))</f>
        <v/>
      </c>
      <c r="L770" s="24" t="str">
        <f aca="false">IF(OR(D770="",NOT(OR(B770="Micro",B770="Small"))),"",IF(F770="",E770,F770)+IF(C770="",Settings!$C$10,MIN(C770,Settings!$C$11)))</f>
        <v/>
      </c>
      <c r="M770" s="23" t="str">
        <f aca="false">IF(L770="","",MAX(0,Settings!$C$6-L770))</f>
        <v/>
      </c>
      <c r="N770" s="10" t="str">
        <f aca="false">IF(D770="","",IF(I770&lt;=0,"Paid",IF(NOT(OR(B770="Micro",B770="Small")),"Not covered by s.15",IF(M770&gt;0,"MSME overdue","MSME within due date"))))</f>
        <v/>
      </c>
      <c r="O770" s="22" t="str">
        <f aca="false">IF(N770&lt;&gt;"MSME overdue","",ROUND(I770*((1+Settings!$C$9*Settings!$C$8/12)^(M770/(365/12))-1),0))</f>
        <v/>
      </c>
      <c r="P770" s="10" t="str">
        <f aca="false">IF(OR(L770="",I770&lt;=0),"",IF(L770&lt;=Settings!$C$7,IF(Settings!$C$6&gt;=Settings!$C$7,"Unpaid past due at year end: review","Pay before year end to avoid disallowance"),""))</f>
        <v/>
      </c>
    </row>
    <row r="771" customFormat="false" ht="15" hidden="false" customHeight="false" outlineLevel="0" collapsed="false">
      <c r="A771" s="8"/>
      <c r="B771" s="8"/>
      <c r="C771" s="19"/>
      <c r="D771" s="8"/>
      <c r="E771" s="17"/>
      <c r="F771" s="17"/>
      <c r="G771" s="21"/>
      <c r="H771" s="21"/>
      <c r="I771" s="22" t="str">
        <f aca="false">IF(D771="","",G771-H771)</f>
        <v/>
      </c>
      <c r="J771" s="23" t="str">
        <f aca="false">IF(D771="","",Settings!$C$6-E771)</f>
        <v/>
      </c>
      <c r="K771" s="10" t="str">
        <f aca="false">IF(D771="","",IF(J771&lt;=30,"0-30 days",IF(J771&lt;=45,"31-45 days",IF(J771&lt;=60,"46-60 days",IF(J771&lt;=90,"61-90 days",IF(J771&lt;=180,"91-180 days","Over 180 days"))))))</f>
        <v/>
      </c>
      <c r="L771" s="24" t="str">
        <f aca="false">IF(OR(D771="",NOT(OR(B771="Micro",B771="Small"))),"",IF(F771="",E771,F771)+IF(C771="",Settings!$C$10,MIN(C771,Settings!$C$11)))</f>
        <v/>
      </c>
      <c r="M771" s="23" t="str">
        <f aca="false">IF(L771="","",MAX(0,Settings!$C$6-L771))</f>
        <v/>
      </c>
      <c r="N771" s="10" t="str">
        <f aca="false">IF(D771="","",IF(I771&lt;=0,"Paid",IF(NOT(OR(B771="Micro",B771="Small")),"Not covered by s.15",IF(M771&gt;0,"MSME overdue","MSME within due date"))))</f>
        <v/>
      </c>
      <c r="O771" s="22" t="str">
        <f aca="false">IF(N771&lt;&gt;"MSME overdue","",ROUND(I771*((1+Settings!$C$9*Settings!$C$8/12)^(M771/(365/12))-1),0))</f>
        <v/>
      </c>
      <c r="P771" s="10" t="str">
        <f aca="false">IF(OR(L771="",I771&lt;=0),"",IF(L771&lt;=Settings!$C$7,IF(Settings!$C$6&gt;=Settings!$C$7,"Unpaid past due at year end: review","Pay before year end to avoid disallowance"),""))</f>
        <v/>
      </c>
    </row>
    <row r="772" customFormat="false" ht="15" hidden="false" customHeight="false" outlineLevel="0" collapsed="false">
      <c r="A772" s="8"/>
      <c r="B772" s="8"/>
      <c r="C772" s="19"/>
      <c r="D772" s="8"/>
      <c r="E772" s="17"/>
      <c r="F772" s="17"/>
      <c r="G772" s="21"/>
      <c r="H772" s="21"/>
      <c r="I772" s="22" t="str">
        <f aca="false">IF(D772="","",G772-H772)</f>
        <v/>
      </c>
      <c r="J772" s="23" t="str">
        <f aca="false">IF(D772="","",Settings!$C$6-E772)</f>
        <v/>
      </c>
      <c r="K772" s="10" t="str">
        <f aca="false">IF(D772="","",IF(J772&lt;=30,"0-30 days",IF(J772&lt;=45,"31-45 days",IF(J772&lt;=60,"46-60 days",IF(J772&lt;=90,"61-90 days",IF(J772&lt;=180,"91-180 days","Over 180 days"))))))</f>
        <v/>
      </c>
      <c r="L772" s="24" t="str">
        <f aca="false">IF(OR(D772="",NOT(OR(B772="Micro",B772="Small"))),"",IF(F772="",E772,F772)+IF(C772="",Settings!$C$10,MIN(C772,Settings!$C$11)))</f>
        <v/>
      </c>
      <c r="M772" s="23" t="str">
        <f aca="false">IF(L772="","",MAX(0,Settings!$C$6-L772))</f>
        <v/>
      </c>
      <c r="N772" s="10" t="str">
        <f aca="false">IF(D772="","",IF(I772&lt;=0,"Paid",IF(NOT(OR(B772="Micro",B772="Small")),"Not covered by s.15",IF(M772&gt;0,"MSME overdue","MSME within due date"))))</f>
        <v/>
      </c>
      <c r="O772" s="22" t="str">
        <f aca="false">IF(N772&lt;&gt;"MSME overdue","",ROUND(I772*((1+Settings!$C$9*Settings!$C$8/12)^(M772/(365/12))-1),0))</f>
        <v/>
      </c>
      <c r="P772" s="10" t="str">
        <f aca="false">IF(OR(L772="",I772&lt;=0),"",IF(L772&lt;=Settings!$C$7,IF(Settings!$C$6&gt;=Settings!$C$7,"Unpaid past due at year end: review","Pay before year end to avoid disallowance"),""))</f>
        <v/>
      </c>
    </row>
    <row r="773" customFormat="false" ht="15" hidden="false" customHeight="false" outlineLevel="0" collapsed="false">
      <c r="A773" s="8"/>
      <c r="B773" s="8"/>
      <c r="C773" s="19"/>
      <c r="D773" s="8"/>
      <c r="E773" s="17"/>
      <c r="F773" s="17"/>
      <c r="G773" s="21"/>
      <c r="H773" s="21"/>
      <c r="I773" s="22" t="str">
        <f aca="false">IF(D773="","",G773-H773)</f>
        <v/>
      </c>
      <c r="J773" s="23" t="str">
        <f aca="false">IF(D773="","",Settings!$C$6-E773)</f>
        <v/>
      </c>
      <c r="K773" s="10" t="str">
        <f aca="false">IF(D773="","",IF(J773&lt;=30,"0-30 days",IF(J773&lt;=45,"31-45 days",IF(J773&lt;=60,"46-60 days",IF(J773&lt;=90,"61-90 days",IF(J773&lt;=180,"91-180 days","Over 180 days"))))))</f>
        <v/>
      </c>
      <c r="L773" s="24" t="str">
        <f aca="false">IF(OR(D773="",NOT(OR(B773="Micro",B773="Small"))),"",IF(F773="",E773,F773)+IF(C773="",Settings!$C$10,MIN(C773,Settings!$C$11)))</f>
        <v/>
      </c>
      <c r="M773" s="23" t="str">
        <f aca="false">IF(L773="","",MAX(0,Settings!$C$6-L773))</f>
        <v/>
      </c>
      <c r="N773" s="10" t="str">
        <f aca="false">IF(D773="","",IF(I773&lt;=0,"Paid",IF(NOT(OR(B773="Micro",B773="Small")),"Not covered by s.15",IF(M773&gt;0,"MSME overdue","MSME within due date"))))</f>
        <v/>
      </c>
      <c r="O773" s="22" t="str">
        <f aca="false">IF(N773&lt;&gt;"MSME overdue","",ROUND(I773*((1+Settings!$C$9*Settings!$C$8/12)^(M773/(365/12))-1),0))</f>
        <v/>
      </c>
      <c r="P773" s="10" t="str">
        <f aca="false">IF(OR(L773="",I773&lt;=0),"",IF(L773&lt;=Settings!$C$7,IF(Settings!$C$6&gt;=Settings!$C$7,"Unpaid past due at year end: review","Pay before year end to avoid disallowance"),""))</f>
        <v/>
      </c>
    </row>
    <row r="774" customFormat="false" ht="15" hidden="false" customHeight="false" outlineLevel="0" collapsed="false">
      <c r="A774" s="8"/>
      <c r="B774" s="8"/>
      <c r="C774" s="19"/>
      <c r="D774" s="8"/>
      <c r="E774" s="17"/>
      <c r="F774" s="17"/>
      <c r="G774" s="21"/>
      <c r="H774" s="21"/>
      <c r="I774" s="22" t="str">
        <f aca="false">IF(D774="","",G774-H774)</f>
        <v/>
      </c>
      <c r="J774" s="23" t="str">
        <f aca="false">IF(D774="","",Settings!$C$6-E774)</f>
        <v/>
      </c>
      <c r="K774" s="10" t="str">
        <f aca="false">IF(D774="","",IF(J774&lt;=30,"0-30 days",IF(J774&lt;=45,"31-45 days",IF(J774&lt;=60,"46-60 days",IF(J774&lt;=90,"61-90 days",IF(J774&lt;=180,"91-180 days","Over 180 days"))))))</f>
        <v/>
      </c>
      <c r="L774" s="24" t="str">
        <f aca="false">IF(OR(D774="",NOT(OR(B774="Micro",B774="Small"))),"",IF(F774="",E774,F774)+IF(C774="",Settings!$C$10,MIN(C774,Settings!$C$11)))</f>
        <v/>
      </c>
      <c r="M774" s="23" t="str">
        <f aca="false">IF(L774="","",MAX(0,Settings!$C$6-L774))</f>
        <v/>
      </c>
      <c r="N774" s="10" t="str">
        <f aca="false">IF(D774="","",IF(I774&lt;=0,"Paid",IF(NOT(OR(B774="Micro",B774="Small")),"Not covered by s.15",IF(M774&gt;0,"MSME overdue","MSME within due date"))))</f>
        <v/>
      </c>
      <c r="O774" s="22" t="str">
        <f aca="false">IF(N774&lt;&gt;"MSME overdue","",ROUND(I774*((1+Settings!$C$9*Settings!$C$8/12)^(M774/(365/12))-1),0))</f>
        <v/>
      </c>
      <c r="P774" s="10" t="str">
        <f aca="false">IF(OR(L774="",I774&lt;=0),"",IF(L774&lt;=Settings!$C$7,IF(Settings!$C$6&gt;=Settings!$C$7,"Unpaid past due at year end: review","Pay before year end to avoid disallowance"),""))</f>
        <v/>
      </c>
    </row>
    <row r="775" customFormat="false" ht="15" hidden="false" customHeight="false" outlineLevel="0" collapsed="false">
      <c r="A775" s="8"/>
      <c r="B775" s="8"/>
      <c r="C775" s="19"/>
      <c r="D775" s="8"/>
      <c r="E775" s="17"/>
      <c r="F775" s="17"/>
      <c r="G775" s="21"/>
      <c r="H775" s="21"/>
      <c r="I775" s="22" t="str">
        <f aca="false">IF(D775="","",G775-H775)</f>
        <v/>
      </c>
      <c r="J775" s="23" t="str">
        <f aca="false">IF(D775="","",Settings!$C$6-E775)</f>
        <v/>
      </c>
      <c r="K775" s="10" t="str">
        <f aca="false">IF(D775="","",IF(J775&lt;=30,"0-30 days",IF(J775&lt;=45,"31-45 days",IF(J775&lt;=60,"46-60 days",IF(J775&lt;=90,"61-90 days",IF(J775&lt;=180,"91-180 days","Over 180 days"))))))</f>
        <v/>
      </c>
      <c r="L775" s="24" t="str">
        <f aca="false">IF(OR(D775="",NOT(OR(B775="Micro",B775="Small"))),"",IF(F775="",E775,F775)+IF(C775="",Settings!$C$10,MIN(C775,Settings!$C$11)))</f>
        <v/>
      </c>
      <c r="M775" s="23" t="str">
        <f aca="false">IF(L775="","",MAX(0,Settings!$C$6-L775))</f>
        <v/>
      </c>
      <c r="N775" s="10" t="str">
        <f aca="false">IF(D775="","",IF(I775&lt;=0,"Paid",IF(NOT(OR(B775="Micro",B775="Small")),"Not covered by s.15",IF(M775&gt;0,"MSME overdue","MSME within due date"))))</f>
        <v/>
      </c>
      <c r="O775" s="22" t="str">
        <f aca="false">IF(N775&lt;&gt;"MSME overdue","",ROUND(I775*((1+Settings!$C$9*Settings!$C$8/12)^(M775/(365/12))-1),0))</f>
        <v/>
      </c>
      <c r="P775" s="10" t="str">
        <f aca="false">IF(OR(L775="",I775&lt;=0),"",IF(L775&lt;=Settings!$C$7,IF(Settings!$C$6&gt;=Settings!$C$7,"Unpaid past due at year end: review","Pay before year end to avoid disallowance"),""))</f>
        <v/>
      </c>
    </row>
    <row r="776" customFormat="false" ht="15" hidden="false" customHeight="false" outlineLevel="0" collapsed="false">
      <c r="A776" s="8"/>
      <c r="B776" s="8"/>
      <c r="C776" s="19"/>
      <c r="D776" s="8"/>
      <c r="E776" s="17"/>
      <c r="F776" s="17"/>
      <c r="G776" s="21"/>
      <c r="H776" s="21"/>
      <c r="I776" s="22" t="str">
        <f aca="false">IF(D776="","",G776-H776)</f>
        <v/>
      </c>
      <c r="J776" s="23" t="str">
        <f aca="false">IF(D776="","",Settings!$C$6-E776)</f>
        <v/>
      </c>
      <c r="K776" s="10" t="str">
        <f aca="false">IF(D776="","",IF(J776&lt;=30,"0-30 days",IF(J776&lt;=45,"31-45 days",IF(J776&lt;=60,"46-60 days",IF(J776&lt;=90,"61-90 days",IF(J776&lt;=180,"91-180 days","Over 180 days"))))))</f>
        <v/>
      </c>
      <c r="L776" s="24" t="str">
        <f aca="false">IF(OR(D776="",NOT(OR(B776="Micro",B776="Small"))),"",IF(F776="",E776,F776)+IF(C776="",Settings!$C$10,MIN(C776,Settings!$C$11)))</f>
        <v/>
      </c>
      <c r="M776" s="23" t="str">
        <f aca="false">IF(L776="","",MAX(0,Settings!$C$6-L776))</f>
        <v/>
      </c>
      <c r="N776" s="10" t="str">
        <f aca="false">IF(D776="","",IF(I776&lt;=0,"Paid",IF(NOT(OR(B776="Micro",B776="Small")),"Not covered by s.15",IF(M776&gt;0,"MSME overdue","MSME within due date"))))</f>
        <v/>
      </c>
      <c r="O776" s="22" t="str">
        <f aca="false">IF(N776&lt;&gt;"MSME overdue","",ROUND(I776*((1+Settings!$C$9*Settings!$C$8/12)^(M776/(365/12))-1),0))</f>
        <v/>
      </c>
      <c r="P776" s="10" t="str">
        <f aca="false">IF(OR(L776="",I776&lt;=0),"",IF(L776&lt;=Settings!$C$7,IF(Settings!$C$6&gt;=Settings!$C$7,"Unpaid past due at year end: review","Pay before year end to avoid disallowance"),""))</f>
        <v/>
      </c>
    </row>
    <row r="777" customFormat="false" ht="15" hidden="false" customHeight="false" outlineLevel="0" collapsed="false">
      <c r="A777" s="8"/>
      <c r="B777" s="8"/>
      <c r="C777" s="19"/>
      <c r="D777" s="8"/>
      <c r="E777" s="17"/>
      <c r="F777" s="17"/>
      <c r="G777" s="21"/>
      <c r="H777" s="21"/>
      <c r="I777" s="22" t="str">
        <f aca="false">IF(D777="","",G777-H777)</f>
        <v/>
      </c>
      <c r="J777" s="23" t="str">
        <f aca="false">IF(D777="","",Settings!$C$6-E777)</f>
        <v/>
      </c>
      <c r="K777" s="10" t="str">
        <f aca="false">IF(D777="","",IF(J777&lt;=30,"0-30 days",IF(J777&lt;=45,"31-45 days",IF(J777&lt;=60,"46-60 days",IF(J777&lt;=90,"61-90 days",IF(J777&lt;=180,"91-180 days","Over 180 days"))))))</f>
        <v/>
      </c>
      <c r="L777" s="24" t="str">
        <f aca="false">IF(OR(D777="",NOT(OR(B777="Micro",B777="Small"))),"",IF(F777="",E777,F777)+IF(C777="",Settings!$C$10,MIN(C777,Settings!$C$11)))</f>
        <v/>
      </c>
      <c r="M777" s="23" t="str">
        <f aca="false">IF(L777="","",MAX(0,Settings!$C$6-L777))</f>
        <v/>
      </c>
      <c r="N777" s="10" t="str">
        <f aca="false">IF(D777="","",IF(I777&lt;=0,"Paid",IF(NOT(OR(B777="Micro",B777="Small")),"Not covered by s.15",IF(M777&gt;0,"MSME overdue","MSME within due date"))))</f>
        <v/>
      </c>
      <c r="O777" s="22" t="str">
        <f aca="false">IF(N777&lt;&gt;"MSME overdue","",ROUND(I777*((1+Settings!$C$9*Settings!$C$8/12)^(M777/(365/12))-1),0))</f>
        <v/>
      </c>
      <c r="P777" s="10" t="str">
        <f aca="false">IF(OR(L777="",I777&lt;=0),"",IF(L777&lt;=Settings!$C$7,IF(Settings!$C$6&gt;=Settings!$C$7,"Unpaid past due at year end: review","Pay before year end to avoid disallowance"),""))</f>
        <v/>
      </c>
    </row>
    <row r="778" customFormat="false" ht="15" hidden="false" customHeight="false" outlineLevel="0" collapsed="false">
      <c r="A778" s="8"/>
      <c r="B778" s="8"/>
      <c r="C778" s="19"/>
      <c r="D778" s="8"/>
      <c r="E778" s="17"/>
      <c r="F778" s="17"/>
      <c r="G778" s="21"/>
      <c r="H778" s="21"/>
      <c r="I778" s="22" t="str">
        <f aca="false">IF(D778="","",G778-H778)</f>
        <v/>
      </c>
      <c r="J778" s="23" t="str">
        <f aca="false">IF(D778="","",Settings!$C$6-E778)</f>
        <v/>
      </c>
      <c r="K778" s="10" t="str">
        <f aca="false">IF(D778="","",IF(J778&lt;=30,"0-30 days",IF(J778&lt;=45,"31-45 days",IF(J778&lt;=60,"46-60 days",IF(J778&lt;=90,"61-90 days",IF(J778&lt;=180,"91-180 days","Over 180 days"))))))</f>
        <v/>
      </c>
      <c r="L778" s="24" t="str">
        <f aca="false">IF(OR(D778="",NOT(OR(B778="Micro",B778="Small"))),"",IF(F778="",E778,F778)+IF(C778="",Settings!$C$10,MIN(C778,Settings!$C$11)))</f>
        <v/>
      </c>
      <c r="M778" s="23" t="str">
        <f aca="false">IF(L778="","",MAX(0,Settings!$C$6-L778))</f>
        <v/>
      </c>
      <c r="N778" s="10" t="str">
        <f aca="false">IF(D778="","",IF(I778&lt;=0,"Paid",IF(NOT(OR(B778="Micro",B778="Small")),"Not covered by s.15",IF(M778&gt;0,"MSME overdue","MSME within due date"))))</f>
        <v/>
      </c>
      <c r="O778" s="22" t="str">
        <f aca="false">IF(N778&lt;&gt;"MSME overdue","",ROUND(I778*((1+Settings!$C$9*Settings!$C$8/12)^(M778/(365/12))-1),0))</f>
        <v/>
      </c>
      <c r="P778" s="10" t="str">
        <f aca="false">IF(OR(L778="",I778&lt;=0),"",IF(L778&lt;=Settings!$C$7,IF(Settings!$C$6&gt;=Settings!$C$7,"Unpaid past due at year end: review","Pay before year end to avoid disallowance"),""))</f>
        <v/>
      </c>
    </row>
    <row r="779" customFormat="false" ht="15" hidden="false" customHeight="false" outlineLevel="0" collapsed="false">
      <c r="A779" s="8"/>
      <c r="B779" s="8"/>
      <c r="C779" s="19"/>
      <c r="D779" s="8"/>
      <c r="E779" s="17"/>
      <c r="F779" s="17"/>
      <c r="G779" s="21"/>
      <c r="H779" s="21"/>
      <c r="I779" s="22" t="str">
        <f aca="false">IF(D779="","",G779-H779)</f>
        <v/>
      </c>
      <c r="J779" s="23" t="str">
        <f aca="false">IF(D779="","",Settings!$C$6-E779)</f>
        <v/>
      </c>
      <c r="K779" s="10" t="str">
        <f aca="false">IF(D779="","",IF(J779&lt;=30,"0-30 days",IF(J779&lt;=45,"31-45 days",IF(J779&lt;=60,"46-60 days",IF(J779&lt;=90,"61-90 days",IF(J779&lt;=180,"91-180 days","Over 180 days"))))))</f>
        <v/>
      </c>
      <c r="L779" s="24" t="str">
        <f aca="false">IF(OR(D779="",NOT(OR(B779="Micro",B779="Small"))),"",IF(F779="",E779,F779)+IF(C779="",Settings!$C$10,MIN(C779,Settings!$C$11)))</f>
        <v/>
      </c>
      <c r="M779" s="23" t="str">
        <f aca="false">IF(L779="","",MAX(0,Settings!$C$6-L779))</f>
        <v/>
      </c>
      <c r="N779" s="10" t="str">
        <f aca="false">IF(D779="","",IF(I779&lt;=0,"Paid",IF(NOT(OR(B779="Micro",B779="Small")),"Not covered by s.15",IF(M779&gt;0,"MSME overdue","MSME within due date"))))</f>
        <v/>
      </c>
      <c r="O779" s="22" t="str">
        <f aca="false">IF(N779&lt;&gt;"MSME overdue","",ROUND(I779*((1+Settings!$C$9*Settings!$C$8/12)^(M779/(365/12))-1),0))</f>
        <v/>
      </c>
      <c r="P779" s="10" t="str">
        <f aca="false">IF(OR(L779="",I779&lt;=0),"",IF(L779&lt;=Settings!$C$7,IF(Settings!$C$6&gt;=Settings!$C$7,"Unpaid past due at year end: review","Pay before year end to avoid disallowance"),""))</f>
        <v/>
      </c>
    </row>
    <row r="780" customFormat="false" ht="15" hidden="false" customHeight="false" outlineLevel="0" collapsed="false">
      <c r="A780" s="8"/>
      <c r="B780" s="8"/>
      <c r="C780" s="19"/>
      <c r="D780" s="8"/>
      <c r="E780" s="17"/>
      <c r="F780" s="17"/>
      <c r="G780" s="21"/>
      <c r="H780" s="21"/>
      <c r="I780" s="22" t="str">
        <f aca="false">IF(D780="","",G780-H780)</f>
        <v/>
      </c>
      <c r="J780" s="23" t="str">
        <f aca="false">IF(D780="","",Settings!$C$6-E780)</f>
        <v/>
      </c>
      <c r="K780" s="10" t="str">
        <f aca="false">IF(D780="","",IF(J780&lt;=30,"0-30 days",IF(J780&lt;=45,"31-45 days",IF(J780&lt;=60,"46-60 days",IF(J780&lt;=90,"61-90 days",IF(J780&lt;=180,"91-180 days","Over 180 days"))))))</f>
        <v/>
      </c>
      <c r="L780" s="24" t="str">
        <f aca="false">IF(OR(D780="",NOT(OR(B780="Micro",B780="Small"))),"",IF(F780="",E780,F780)+IF(C780="",Settings!$C$10,MIN(C780,Settings!$C$11)))</f>
        <v/>
      </c>
      <c r="M780" s="23" t="str">
        <f aca="false">IF(L780="","",MAX(0,Settings!$C$6-L780))</f>
        <v/>
      </c>
      <c r="N780" s="10" t="str">
        <f aca="false">IF(D780="","",IF(I780&lt;=0,"Paid",IF(NOT(OR(B780="Micro",B780="Small")),"Not covered by s.15",IF(M780&gt;0,"MSME overdue","MSME within due date"))))</f>
        <v/>
      </c>
      <c r="O780" s="22" t="str">
        <f aca="false">IF(N780&lt;&gt;"MSME overdue","",ROUND(I780*((1+Settings!$C$9*Settings!$C$8/12)^(M780/(365/12))-1),0))</f>
        <v/>
      </c>
      <c r="P780" s="10" t="str">
        <f aca="false">IF(OR(L780="",I780&lt;=0),"",IF(L780&lt;=Settings!$C$7,IF(Settings!$C$6&gt;=Settings!$C$7,"Unpaid past due at year end: review","Pay before year end to avoid disallowance"),""))</f>
        <v/>
      </c>
    </row>
    <row r="781" customFormat="false" ht="15" hidden="false" customHeight="false" outlineLevel="0" collapsed="false">
      <c r="A781" s="8"/>
      <c r="B781" s="8"/>
      <c r="C781" s="19"/>
      <c r="D781" s="8"/>
      <c r="E781" s="17"/>
      <c r="F781" s="17"/>
      <c r="G781" s="21"/>
      <c r="H781" s="21"/>
      <c r="I781" s="22" t="str">
        <f aca="false">IF(D781="","",G781-H781)</f>
        <v/>
      </c>
      <c r="J781" s="23" t="str">
        <f aca="false">IF(D781="","",Settings!$C$6-E781)</f>
        <v/>
      </c>
      <c r="K781" s="10" t="str">
        <f aca="false">IF(D781="","",IF(J781&lt;=30,"0-30 days",IF(J781&lt;=45,"31-45 days",IF(J781&lt;=60,"46-60 days",IF(J781&lt;=90,"61-90 days",IF(J781&lt;=180,"91-180 days","Over 180 days"))))))</f>
        <v/>
      </c>
      <c r="L781" s="24" t="str">
        <f aca="false">IF(OR(D781="",NOT(OR(B781="Micro",B781="Small"))),"",IF(F781="",E781,F781)+IF(C781="",Settings!$C$10,MIN(C781,Settings!$C$11)))</f>
        <v/>
      </c>
      <c r="M781" s="23" t="str">
        <f aca="false">IF(L781="","",MAX(0,Settings!$C$6-L781))</f>
        <v/>
      </c>
      <c r="N781" s="10" t="str">
        <f aca="false">IF(D781="","",IF(I781&lt;=0,"Paid",IF(NOT(OR(B781="Micro",B781="Small")),"Not covered by s.15",IF(M781&gt;0,"MSME overdue","MSME within due date"))))</f>
        <v/>
      </c>
      <c r="O781" s="22" t="str">
        <f aca="false">IF(N781&lt;&gt;"MSME overdue","",ROUND(I781*((1+Settings!$C$9*Settings!$C$8/12)^(M781/(365/12))-1),0))</f>
        <v/>
      </c>
      <c r="P781" s="10" t="str">
        <f aca="false">IF(OR(L781="",I781&lt;=0),"",IF(L781&lt;=Settings!$C$7,IF(Settings!$C$6&gt;=Settings!$C$7,"Unpaid past due at year end: review","Pay before year end to avoid disallowance"),""))</f>
        <v/>
      </c>
    </row>
    <row r="782" customFormat="false" ht="15" hidden="false" customHeight="false" outlineLevel="0" collapsed="false">
      <c r="A782" s="8"/>
      <c r="B782" s="8"/>
      <c r="C782" s="19"/>
      <c r="D782" s="8"/>
      <c r="E782" s="17"/>
      <c r="F782" s="17"/>
      <c r="G782" s="21"/>
      <c r="H782" s="21"/>
      <c r="I782" s="22" t="str">
        <f aca="false">IF(D782="","",G782-H782)</f>
        <v/>
      </c>
      <c r="J782" s="23" t="str">
        <f aca="false">IF(D782="","",Settings!$C$6-E782)</f>
        <v/>
      </c>
      <c r="K782" s="10" t="str">
        <f aca="false">IF(D782="","",IF(J782&lt;=30,"0-30 days",IF(J782&lt;=45,"31-45 days",IF(J782&lt;=60,"46-60 days",IF(J782&lt;=90,"61-90 days",IF(J782&lt;=180,"91-180 days","Over 180 days"))))))</f>
        <v/>
      </c>
      <c r="L782" s="24" t="str">
        <f aca="false">IF(OR(D782="",NOT(OR(B782="Micro",B782="Small"))),"",IF(F782="",E782,F782)+IF(C782="",Settings!$C$10,MIN(C782,Settings!$C$11)))</f>
        <v/>
      </c>
      <c r="M782" s="23" t="str">
        <f aca="false">IF(L782="","",MAX(0,Settings!$C$6-L782))</f>
        <v/>
      </c>
      <c r="N782" s="10" t="str">
        <f aca="false">IF(D782="","",IF(I782&lt;=0,"Paid",IF(NOT(OR(B782="Micro",B782="Small")),"Not covered by s.15",IF(M782&gt;0,"MSME overdue","MSME within due date"))))</f>
        <v/>
      </c>
      <c r="O782" s="22" t="str">
        <f aca="false">IF(N782&lt;&gt;"MSME overdue","",ROUND(I782*((1+Settings!$C$9*Settings!$C$8/12)^(M782/(365/12))-1),0))</f>
        <v/>
      </c>
      <c r="P782" s="10" t="str">
        <f aca="false">IF(OR(L782="",I782&lt;=0),"",IF(L782&lt;=Settings!$C$7,IF(Settings!$C$6&gt;=Settings!$C$7,"Unpaid past due at year end: review","Pay before year end to avoid disallowance"),""))</f>
        <v/>
      </c>
    </row>
    <row r="783" customFormat="false" ht="15" hidden="false" customHeight="false" outlineLevel="0" collapsed="false">
      <c r="A783" s="8"/>
      <c r="B783" s="8"/>
      <c r="C783" s="19"/>
      <c r="D783" s="8"/>
      <c r="E783" s="17"/>
      <c r="F783" s="17"/>
      <c r="G783" s="21"/>
      <c r="H783" s="21"/>
      <c r="I783" s="22" t="str">
        <f aca="false">IF(D783="","",G783-H783)</f>
        <v/>
      </c>
      <c r="J783" s="23" t="str">
        <f aca="false">IF(D783="","",Settings!$C$6-E783)</f>
        <v/>
      </c>
      <c r="K783" s="10" t="str">
        <f aca="false">IF(D783="","",IF(J783&lt;=30,"0-30 days",IF(J783&lt;=45,"31-45 days",IF(J783&lt;=60,"46-60 days",IF(J783&lt;=90,"61-90 days",IF(J783&lt;=180,"91-180 days","Over 180 days"))))))</f>
        <v/>
      </c>
      <c r="L783" s="24" t="str">
        <f aca="false">IF(OR(D783="",NOT(OR(B783="Micro",B783="Small"))),"",IF(F783="",E783,F783)+IF(C783="",Settings!$C$10,MIN(C783,Settings!$C$11)))</f>
        <v/>
      </c>
      <c r="M783" s="23" t="str">
        <f aca="false">IF(L783="","",MAX(0,Settings!$C$6-L783))</f>
        <v/>
      </c>
      <c r="N783" s="10" t="str">
        <f aca="false">IF(D783="","",IF(I783&lt;=0,"Paid",IF(NOT(OR(B783="Micro",B783="Small")),"Not covered by s.15",IF(M783&gt;0,"MSME overdue","MSME within due date"))))</f>
        <v/>
      </c>
      <c r="O783" s="22" t="str">
        <f aca="false">IF(N783&lt;&gt;"MSME overdue","",ROUND(I783*((1+Settings!$C$9*Settings!$C$8/12)^(M783/(365/12))-1),0))</f>
        <v/>
      </c>
      <c r="P783" s="10" t="str">
        <f aca="false">IF(OR(L783="",I783&lt;=0),"",IF(L783&lt;=Settings!$C$7,IF(Settings!$C$6&gt;=Settings!$C$7,"Unpaid past due at year end: review","Pay before year end to avoid disallowance"),""))</f>
        <v/>
      </c>
    </row>
    <row r="784" customFormat="false" ht="15" hidden="false" customHeight="false" outlineLevel="0" collapsed="false">
      <c r="A784" s="8"/>
      <c r="B784" s="8"/>
      <c r="C784" s="19"/>
      <c r="D784" s="8"/>
      <c r="E784" s="17"/>
      <c r="F784" s="17"/>
      <c r="G784" s="21"/>
      <c r="H784" s="21"/>
      <c r="I784" s="22" t="str">
        <f aca="false">IF(D784="","",G784-H784)</f>
        <v/>
      </c>
      <c r="J784" s="23" t="str">
        <f aca="false">IF(D784="","",Settings!$C$6-E784)</f>
        <v/>
      </c>
      <c r="K784" s="10" t="str">
        <f aca="false">IF(D784="","",IF(J784&lt;=30,"0-30 days",IF(J784&lt;=45,"31-45 days",IF(J784&lt;=60,"46-60 days",IF(J784&lt;=90,"61-90 days",IF(J784&lt;=180,"91-180 days","Over 180 days"))))))</f>
        <v/>
      </c>
      <c r="L784" s="24" t="str">
        <f aca="false">IF(OR(D784="",NOT(OR(B784="Micro",B784="Small"))),"",IF(F784="",E784,F784)+IF(C784="",Settings!$C$10,MIN(C784,Settings!$C$11)))</f>
        <v/>
      </c>
      <c r="M784" s="23" t="str">
        <f aca="false">IF(L784="","",MAX(0,Settings!$C$6-L784))</f>
        <v/>
      </c>
      <c r="N784" s="10" t="str">
        <f aca="false">IF(D784="","",IF(I784&lt;=0,"Paid",IF(NOT(OR(B784="Micro",B784="Small")),"Not covered by s.15",IF(M784&gt;0,"MSME overdue","MSME within due date"))))</f>
        <v/>
      </c>
      <c r="O784" s="22" t="str">
        <f aca="false">IF(N784&lt;&gt;"MSME overdue","",ROUND(I784*((1+Settings!$C$9*Settings!$C$8/12)^(M784/(365/12))-1),0))</f>
        <v/>
      </c>
      <c r="P784" s="10" t="str">
        <f aca="false">IF(OR(L784="",I784&lt;=0),"",IF(L784&lt;=Settings!$C$7,IF(Settings!$C$6&gt;=Settings!$C$7,"Unpaid past due at year end: review","Pay before year end to avoid disallowance"),""))</f>
        <v/>
      </c>
    </row>
    <row r="785" customFormat="false" ht="15" hidden="false" customHeight="false" outlineLevel="0" collapsed="false">
      <c r="A785" s="8"/>
      <c r="B785" s="8"/>
      <c r="C785" s="19"/>
      <c r="D785" s="8"/>
      <c r="E785" s="17"/>
      <c r="F785" s="17"/>
      <c r="G785" s="21"/>
      <c r="H785" s="21"/>
      <c r="I785" s="22" t="str">
        <f aca="false">IF(D785="","",G785-H785)</f>
        <v/>
      </c>
      <c r="J785" s="23" t="str">
        <f aca="false">IF(D785="","",Settings!$C$6-E785)</f>
        <v/>
      </c>
      <c r="K785" s="10" t="str">
        <f aca="false">IF(D785="","",IF(J785&lt;=30,"0-30 days",IF(J785&lt;=45,"31-45 days",IF(J785&lt;=60,"46-60 days",IF(J785&lt;=90,"61-90 days",IF(J785&lt;=180,"91-180 days","Over 180 days"))))))</f>
        <v/>
      </c>
      <c r="L785" s="24" t="str">
        <f aca="false">IF(OR(D785="",NOT(OR(B785="Micro",B785="Small"))),"",IF(F785="",E785,F785)+IF(C785="",Settings!$C$10,MIN(C785,Settings!$C$11)))</f>
        <v/>
      </c>
      <c r="M785" s="23" t="str">
        <f aca="false">IF(L785="","",MAX(0,Settings!$C$6-L785))</f>
        <v/>
      </c>
      <c r="N785" s="10" t="str">
        <f aca="false">IF(D785="","",IF(I785&lt;=0,"Paid",IF(NOT(OR(B785="Micro",B785="Small")),"Not covered by s.15",IF(M785&gt;0,"MSME overdue","MSME within due date"))))</f>
        <v/>
      </c>
      <c r="O785" s="22" t="str">
        <f aca="false">IF(N785&lt;&gt;"MSME overdue","",ROUND(I785*((1+Settings!$C$9*Settings!$C$8/12)^(M785/(365/12))-1),0))</f>
        <v/>
      </c>
      <c r="P785" s="10" t="str">
        <f aca="false">IF(OR(L785="",I785&lt;=0),"",IF(L785&lt;=Settings!$C$7,IF(Settings!$C$6&gt;=Settings!$C$7,"Unpaid past due at year end: review","Pay before year end to avoid disallowance"),""))</f>
        <v/>
      </c>
    </row>
    <row r="786" customFormat="false" ht="15" hidden="false" customHeight="false" outlineLevel="0" collapsed="false">
      <c r="A786" s="8"/>
      <c r="B786" s="8"/>
      <c r="C786" s="19"/>
      <c r="D786" s="8"/>
      <c r="E786" s="17"/>
      <c r="F786" s="17"/>
      <c r="G786" s="21"/>
      <c r="H786" s="21"/>
      <c r="I786" s="22" t="str">
        <f aca="false">IF(D786="","",G786-H786)</f>
        <v/>
      </c>
      <c r="J786" s="23" t="str">
        <f aca="false">IF(D786="","",Settings!$C$6-E786)</f>
        <v/>
      </c>
      <c r="K786" s="10" t="str">
        <f aca="false">IF(D786="","",IF(J786&lt;=30,"0-30 days",IF(J786&lt;=45,"31-45 days",IF(J786&lt;=60,"46-60 days",IF(J786&lt;=90,"61-90 days",IF(J786&lt;=180,"91-180 days","Over 180 days"))))))</f>
        <v/>
      </c>
      <c r="L786" s="24" t="str">
        <f aca="false">IF(OR(D786="",NOT(OR(B786="Micro",B786="Small"))),"",IF(F786="",E786,F786)+IF(C786="",Settings!$C$10,MIN(C786,Settings!$C$11)))</f>
        <v/>
      </c>
      <c r="M786" s="23" t="str">
        <f aca="false">IF(L786="","",MAX(0,Settings!$C$6-L786))</f>
        <v/>
      </c>
      <c r="N786" s="10" t="str">
        <f aca="false">IF(D786="","",IF(I786&lt;=0,"Paid",IF(NOT(OR(B786="Micro",B786="Small")),"Not covered by s.15",IF(M786&gt;0,"MSME overdue","MSME within due date"))))</f>
        <v/>
      </c>
      <c r="O786" s="22" t="str">
        <f aca="false">IF(N786&lt;&gt;"MSME overdue","",ROUND(I786*((1+Settings!$C$9*Settings!$C$8/12)^(M786/(365/12))-1),0))</f>
        <v/>
      </c>
      <c r="P786" s="10" t="str">
        <f aca="false">IF(OR(L786="",I786&lt;=0),"",IF(L786&lt;=Settings!$C$7,IF(Settings!$C$6&gt;=Settings!$C$7,"Unpaid past due at year end: review","Pay before year end to avoid disallowance"),""))</f>
        <v/>
      </c>
    </row>
    <row r="787" customFormat="false" ht="15" hidden="false" customHeight="false" outlineLevel="0" collapsed="false">
      <c r="A787" s="8"/>
      <c r="B787" s="8"/>
      <c r="C787" s="19"/>
      <c r="D787" s="8"/>
      <c r="E787" s="17"/>
      <c r="F787" s="17"/>
      <c r="G787" s="21"/>
      <c r="H787" s="21"/>
      <c r="I787" s="22" t="str">
        <f aca="false">IF(D787="","",G787-H787)</f>
        <v/>
      </c>
      <c r="J787" s="23" t="str">
        <f aca="false">IF(D787="","",Settings!$C$6-E787)</f>
        <v/>
      </c>
      <c r="K787" s="10" t="str">
        <f aca="false">IF(D787="","",IF(J787&lt;=30,"0-30 days",IF(J787&lt;=45,"31-45 days",IF(J787&lt;=60,"46-60 days",IF(J787&lt;=90,"61-90 days",IF(J787&lt;=180,"91-180 days","Over 180 days"))))))</f>
        <v/>
      </c>
      <c r="L787" s="24" t="str">
        <f aca="false">IF(OR(D787="",NOT(OR(B787="Micro",B787="Small"))),"",IF(F787="",E787,F787)+IF(C787="",Settings!$C$10,MIN(C787,Settings!$C$11)))</f>
        <v/>
      </c>
      <c r="M787" s="23" t="str">
        <f aca="false">IF(L787="","",MAX(0,Settings!$C$6-L787))</f>
        <v/>
      </c>
      <c r="N787" s="10" t="str">
        <f aca="false">IF(D787="","",IF(I787&lt;=0,"Paid",IF(NOT(OR(B787="Micro",B787="Small")),"Not covered by s.15",IF(M787&gt;0,"MSME overdue","MSME within due date"))))</f>
        <v/>
      </c>
      <c r="O787" s="22" t="str">
        <f aca="false">IF(N787&lt;&gt;"MSME overdue","",ROUND(I787*((1+Settings!$C$9*Settings!$C$8/12)^(M787/(365/12))-1),0))</f>
        <v/>
      </c>
      <c r="P787" s="10" t="str">
        <f aca="false">IF(OR(L787="",I787&lt;=0),"",IF(L787&lt;=Settings!$C$7,IF(Settings!$C$6&gt;=Settings!$C$7,"Unpaid past due at year end: review","Pay before year end to avoid disallowance"),""))</f>
        <v/>
      </c>
    </row>
    <row r="788" customFormat="false" ht="15" hidden="false" customHeight="false" outlineLevel="0" collapsed="false">
      <c r="A788" s="8"/>
      <c r="B788" s="8"/>
      <c r="C788" s="19"/>
      <c r="D788" s="8"/>
      <c r="E788" s="17"/>
      <c r="F788" s="17"/>
      <c r="G788" s="21"/>
      <c r="H788" s="21"/>
      <c r="I788" s="22" t="str">
        <f aca="false">IF(D788="","",G788-H788)</f>
        <v/>
      </c>
      <c r="J788" s="23" t="str">
        <f aca="false">IF(D788="","",Settings!$C$6-E788)</f>
        <v/>
      </c>
      <c r="K788" s="10" t="str">
        <f aca="false">IF(D788="","",IF(J788&lt;=30,"0-30 days",IF(J788&lt;=45,"31-45 days",IF(J788&lt;=60,"46-60 days",IF(J788&lt;=90,"61-90 days",IF(J788&lt;=180,"91-180 days","Over 180 days"))))))</f>
        <v/>
      </c>
      <c r="L788" s="24" t="str">
        <f aca="false">IF(OR(D788="",NOT(OR(B788="Micro",B788="Small"))),"",IF(F788="",E788,F788)+IF(C788="",Settings!$C$10,MIN(C788,Settings!$C$11)))</f>
        <v/>
      </c>
      <c r="M788" s="23" t="str">
        <f aca="false">IF(L788="","",MAX(0,Settings!$C$6-L788))</f>
        <v/>
      </c>
      <c r="N788" s="10" t="str">
        <f aca="false">IF(D788="","",IF(I788&lt;=0,"Paid",IF(NOT(OR(B788="Micro",B788="Small")),"Not covered by s.15",IF(M788&gt;0,"MSME overdue","MSME within due date"))))</f>
        <v/>
      </c>
      <c r="O788" s="22" t="str">
        <f aca="false">IF(N788&lt;&gt;"MSME overdue","",ROUND(I788*((1+Settings!$C$9*Settings!$C$8/12)^(M788/(365/12))-1),0))</f>
        <v/>
      </c>
      <c r="P788" s="10" t="str">
        <f aca="false">IF(OR(L788="",I788&lt;=0),"",IF(L788&lt;=Settings!$C$7,IF(Settings!$C$6&gt;=Settings!$C$7,"Unpaid past due at year end: review","Pay before year end to avoid disallowance"),""))</f>
        <v/>
      </c>
    </row>
    <row r="789" customFormat="false" ht="15" hidden="false" customHeight="false" outlineLevel="0" collapsed="false">
      <c r="A789" s="8"/>
      <c r="B789" s="8"/>
      <c r="C789" s="19"/>
      <c r="D789" s="8"/>
      <c r="E789" s="17"/>
      <c r="F789" s="17"/>
      <c r="G789" s="21"/>
      <c r="H789" s="21"/>
      <c r="I789" s="22" t="str">
        <f aca="false">IF(D789="","",G789-H789)</f>
        <v/>
      </c>
      <c r="J789" s="23" t="str">
        <f aca="false">IF(D789="","",Settings!$C$6-E789)</f>
        <v/>
      </c>
      <c r="K789" s="10" t="str">
        <f aca="false">IF(D789="","",IF(J789&lt;=30,"0-30 days",IF(J789&lt;=45,"31-45 days",IF(J789&lt;=60,"46-60 days",IF(J789&lt;=90,"61-90 days",IF(J789&lt;=180,"91-180 days","Over 180 days"))))))</f>
        <v/>
      </c>
      <c r="L789" s="24" t="str">
        <f aca="false">IF(OR(D789="",NOT(OR(B789="Micro",B789="Small"))),"",IF(F789="",E789,F789)+IF(C789="",Settings!$C$10,MIN(C789,Settings!$C$11)))</f>
        <v/>
      </c>
      <c r="M789" s="23" t="str">
        <f aca="false">IF(L789="","",MAX(0,Settings!$C$6-L789))</f>
        <v/>
      </c>
      <c r="N789" s="10" t="str">
        <f aca="false">IF(D789="","",IF(I789&lt;=0,"Paid",IF(NOT(OR(B789="Micro",B789="Small")),"Not covered by s.15",IF(M789&gt;0,"MSME overdue","MSME within due date"))))</f>
        <v/>
      </c>
      <c r="O789" s="22" t="str">
        <f aca="false">IF(N789&lt;&gt;"MSME overdue","",ROUND(I789*((1+Settings!$C$9*Settings!$C$8/12)^(M789/(365/12))-1),0))</f>
        <v/>
      </c>
      <c r="P789" s="10" t="str">
        <f aca="false">IF(OR(L789="",I789&lt;=0),"",IF(L789&lt;=Settings!$C$7,IF(Settings!$C$6&gt;=Settings!$C$7,"Unpaid past due at year end: review","Pay before year end to avoid disallowance"),""))</f>
        <v/>
      </c>
    </row>
    <row r="790" customFormat="false" ht="15" hidden="false" customHeight="false" outlineLevel="0" collapsed="false">
      <c r="A790" s="8"/>
      <c r="B790" s="8"/>
      <c r="C790" s="19"/>
      <c r="D790" s="8"/>
      <c r="E790" s="17"/>
      <c r="F790" s="17"/>
      <c r="G790" s="21"/>
      <c r="H790" s="21"/>
      <c r="I790" s="22" t="str">
        <f aca="false">IF(D790="","",G790-H790)</f>
        <v/>
      </c>
      <c r="J790" s="23" t="str">
        <f aca="false">IF(D790="","",Settings!$C$6-E790)</f>
        <v/>
      </c>
      <c r="K790" s="10" t="str">
        <f aca="false">IF(D790="","",IF(J790&lt;=30,"0-30 days",IF(J790&lt;=45,"31-45 days",IF(J790&lt;=60,"46-60 days",IF(J790&lt;=90,"61-90 days",IF(J790&lt;=180,"91-180 days","Over 180 days"))))))</f>
        <v/>
      </c>
      <c r="L790" s="24" t="str">
        <f aca="false">IF(OR(D790="",NOT(OR(B790="Micro",B790="Small"))),"",IF(F790="",E790,F790)+IF(C790="",Settings!$C$10,MIN(C790,Settings!$C$11)))</f>
        <v/>
      </c>
      <c r="M790" s="23" t="str">
        <f aca="false">IF(L790="","",MAX(0,Settings!$C$6-L790))</f>
        <v/>
      </c>
      <c r="N790" s="10" t="str">
        <f aca="false">IF(D790="","",IF(I790&lt;=0,"Paid",IF(NOT(OR(B790="Micro",B790="Small")),"Not covered by s.15",IF(M790&gt;0,"MSME overdue","MSME within due date"))))</f>
        <v/>
      </c>
      <c r="O790" s="22" t="str">
        <f aca="false">IF(N790&lt;&gt;"MSME overdue","",ROUND(I790*((1+Settings!$C$9*Settings!$C$8/12)^(M790/(365/12))-1),0))</f>
        <v/>
      </c>
      <c r="P790" s="10" t="str">
        <f aca="false">IF(OR(L790="",I790&lt;=0),"",IF(L790&lt;=Settings!$C$7,IF(Settings!$C$6&gt;=Settings!$C$7,"Unpaid past due at year end: review","Pay before year end to avoid disallowance"),""))</f>
        <v/>
      </c>
    </row>
    <row r="791" customFormat="false" ht="15" hidden="false" customHeight="false" outlineLevel="0" collapsed="false">
      <c r="A791" s="8"/>
      <c r="B791" s="8"/>
      <c r="C791" s="19"/>
      <c r="D791" s="8"/>
      <c r="E791" s="17"/>
      <c r="F791" s="17"/>
      <c r="G791" s="21"/>
      <c r="H791" s="21"/>
      <c r="I791" s="22" t="str">
        <f aca="false">IF(D791="","",G791-H791)</f>
        <v/>
      </c>
      <c r="J791" s="23" t="str">
        <f aca="false">IF(D791="","",Settings!$C$6-E791)</f>
        <v/>
      </c>
      <c r="K791" s="10" t="str">
        <f aca="false">IF(D791="","",IF(J791&lt;=30,"0-30 days",IF(J791&lt;=45,"31-45 days",IF(J791&lt;=60,"46-60 days",IF(J791&lt;=90,"61-90 days",IF(J791&lt;=180,"91-180 days","Over 180 days"))))))</f>
        <v/>
      </c>
      <c r="L791" s="24" t="str">
        <f aca="false">IF(OR(D791="",NOT(OR(B791="Micro",B791="Small"))),"",IF(F791="",E791,F791)+IF(C791="",Settings!$C$10,MIN(C791,Settings!$C$11)))</f>
        <v/>
      </c>
      <c r="M791" s="23" t="str">
        <f aca="false">IF(L791="","",MAX(0,Settings!$C$6-L791))</f>
        <v/>
      </c>
      <c r="N791" s="10" t="str">
        <f aca="false">IF(D791="","",IF(I791&lt;=0,"Paid",IF(NOT(OR(B791="Micro",B791="Small")),"Not covered by s.15",IF(M791&gt;0,"MSME overdue","MSME within due date"))))</f>
        <v/>
      </c>
      <c r="O791" s="22" t="str">
        <f aca="false">IF(N791&lt;&gt;"MSME overdue","",ROUND(I791*((1+Settings!$C$9*Settings!$C$8/12)^(M791/(365/12))-1),0))</f>
        <v/>
      </c>
      <c r="P791" s="10" t="str">
        <f aca="false">IF(OR(L791="",I791&lt;=0),"",IF(L791&lt;=Settings!$C$7,IF(Settings!$C$6&gt;=Settings!$C$7,"Unpaid past due at year end: review","Pay before year end to avoid disallowance"),""))</f>
        <v/>
      </c>
    </row>
    <row r="792" customFormat="false" ht="15" hidden="false" customHeight="false" outlineLevel="0" collapsed="false">
      <c r="A792" s="8"/>
      <c r="B792" s="8"/>
      <c r="C792" s="19"/>
      <c r="D792" s="8"/>
      <c r="E792" s="17"/>
      <c r="F792" s="17"/>
      <c r="G792" s="21"/>
      <c r="H792" s="21"/>
      <c r="I792" s="22" t="str">
        <f aca="false">IF(D792="","",G792-H792)</f>
        <v/>
      </c>
      <c r="J792" s="23" t="str">
        <f aca="false">IF(D792="","",Settings!$C$6-E792)</f>
        <v/>
      </c>
      <c r="K792" s="10" t="str">
        <f aca="false">IF(D792="","",IF(J792&lt;=30,"0-30 days",IF(J792&lt;=45,"31-45 days",IF(J792&lt;=60,"46-60 days",IF(J792&lt;=90,"61-90 days",IF(J792&lt;=180,"91-180 days","Over 180 days"))))))</f>
        <v/>
      </c>
      <c r="L792" s="24" t="str">
        <f aca="false">IF(OR(D792="",NOT(OR(B792="Micro",B792="Small"))),"",IF(F792="",E792,F792)+IF(C792="",Settings!$C$10,MIN(C792,Settings!$C$11)))</f>
        <v/>
      </c>
      <c r="M792" s="23" t="str">
        <f aca="false">IF(L792="","",MAX(0,Settings!$C$6-L792))</f>
        <v/>
      </c>
      <c r="N792" s="10" t="str">
        <f aca="false">IF(D792="","",IF(I792&lt;=0,"Paid",IF(NOT(OR(B792="Micro",B792="Small")),"Not covered by s.15",IF(M792&gt;0,"MSME overdue","MSME within due date"))))</f>
        <v/>
      </c>
      <c r="O792" s="22" t="str">
        <f aca="false">IF(N792&lt;&gt;"MSME overdue","",ROUND(I792*((1+Settings!$C$9*Settings!$C$8/12)^(M792/(365/12))-1),0))</f>
        <v/>
      </c>
      <c r="P792" s="10" t="str">
        <f aca="false">IF(OR(L792="",I792&lt;=0),"",IF(L792&lt;=Settings!$C$7,IF(Settings!$C$6&gt;=Settings!$C$7,"Unpaid past due at year end: review","Pay before year end to avoid disallowance"),""))</f>
        <v/>
      </c>
    </row>
    <row r="793" customFormat="false" ht="15" hidden="false" customHeight="false" outlineLevel="0" collapsed="false">
      <c r="A793" s="8"/>
      <c r="B793" s="8"/>
      <c r="C793" s="19"/>
      <c r="D793" s="8"/>
      <c r="E793" s="17"/>
      <c r="F793" s="17"/>
      <c r="G793" s="21"/>
      <c r="H793" s="21"/>
      <c r="I793" s="22" t="str">
        <f aca="false">IF(D793="","",G793-H793)</f>
        <v/>
      </c>
      <c r="J793" s="23" t="str">
        <f aca="false">IF(D793="","",Settings!$C$6-E793)</f>
        <v/>
      </c>
      <c r="K793" s="10" t="str">
        <f aca="false">IF(D793="","",IF(J793&lt;=30,"0-30 days",IF(J793&lt;=45,"31-45 days",IF(J793&lt;=60,"46-60 days",IF(J793&lt;=90,"61-90 days",IF(J793&lt;=180,"91-180 days","Over 180 days"))))))</f>
        <v/>
      </c>
      <c r="L793" s="24" t="str">
        <f aca="false">IF(OR(D793="",NOT(OR(B793="Micro",B793="Small"))),"",IF(F793="",E793,F793)+IF(C793="",Settings!$C$10,MIN(C793,Settings!$C$11)))</f>
        <v/>
      </c>
      <c r="M793" s="23" t="str">
        <f aca="false">IF(L793="","",MAX(0,Settings!$C$6-L793))</f>
        <v/>
      </c>
      <c r="N793" s="10" t="str">
        <f aca="false">IF(D793="","",IF(I793&lt;=0,"Paid",IF(NOT(OR(B793="Micro",B793="Small")),"Not covered by s.15",IF(M793&gt;0,"MSME overdue","MSME within due date"))))</f>
        <v/>
      </c>
      <c r="O793" s="22" t="str">
        <f aca="false">IF(N793&lt;&gt;"MSME overdue","",ROUND(I793*((1+Settings!$C$9*Settings!$C$8/12)^(M793/(365/12))-1),0))</f>
        <v/>
      </c>
      <c r="P793" s="10" t="str">
        <f aca="false">IF(OR(L793="",I793&lt;=0),"",IF(L793&lt;=Settings!$C$7,IF(Settings!$C$6&gt;=Settings!$C$7,"Unpaid past due at year end: review","Pay before year end to avoid disallowance"),""))</f>
        <v/>
      </c>
    </row>
    <row r="794" customFormat="false" ht="15" hidden="false" customHeight="false" outlineLevel="0" collapsed="false">
      <c r="A794" s="8"/>
      <c r="B794" s="8"/>
      <c r="C794" s="19"/>
      <c r="D794" s="8"/>
      <c r="E794" s="17"/>
      <c r="F794" s="17"/>
      <c r="G794" s="21"/>
      <c r="H794" s="21"/>
      <c r="I794" s="22" t="str">
        <f aca="false">IF(D794="","",G794-H794)</f>
        <v/>
      </c>
      <c r="J794" s="23" t="str">
        <f aca="false">IF(D794="","",Settings!$C$6-E794)</f>
        <v/>
      </c>
      <c r="K794" s="10" t="str">
        <f aca="false">IF(D794="","",IF(J794&lt;=30,"0-30 days",IF(J794&lt;=45,"31-45 days",IF(J794&lt;=60,"46-60 days",IF(J794&lt;=90,"61-90 days",IF(J794&lt;=180,"91-180 days","Over 180 days"))))))</f>
        <v/>
      </c>
      <c r="L794" s="24" t="str">
        <f aca="false">IF(OR(D794="",NOT(OR(B794="Micro",B794="Small"))),"",IF(F794="",E794,F794)+IF(C794="",Settings!$C$10,MIN(C794,Settings!$C$11)))</f>
        <v/>
      </c>
      <c r="M794" s="23" t="str">
        <f aca="false">IF(L794="","",MAX(0,Settings!$C$6-L794))</f>
        <v/>
      </c>
      <c r="N794" s="10" t="str">
        <f aca="false">IF(D794="","",IF(I794&lt;=0,"Paid",IF(NOT(OR(B794="Micro",B794="Small")),"Not covered by s.15",IF(M794&gt;0,"MSME overdue","MSME within due date"))))</f>
        <v/>
      </c>
      <c r="O794" s="22" t="str">
        <f aca="false">IF(N794&lt;&gt;"MSME overdue","",ROUND(I794*((1+Settings!$C$9*Settings!$C$8/12)^(M794/(365/12))-1),0))</f>
        <v/>
      </c>
      <c r="P794" s="10" t="str">
        <f aca="false">IF(OR(L794="",I794&lt;=0),"",IF(L794&lt;=Settings!$C$7,IF(Settings!$C$6&gt;=Settings!$C$7,"Unpaid past due at year end: review","Pay before year end to avoid disallowance"),""))</f>
        <v/>
      </c>
    </row>
    <row r="795" customFormat="false" ht="15" hidden="false" customHeight="false" outlineLevel="0" collapsed="false">
      <c r="A795" s="8"/>
      <c r="B795" s="8"/>
      <c r="C795" s="19"/>
      <c r="D795" s="8"/>
      <c r="E795" s="17"/>
      <c r="F795" s="17"/>
      <c r="G795" s="21"/>
      <c r="H795" s="21"/>
      <c r="I795" s="22" t="str">
        <f aca="false">IF(D795="","",G795-H795)</f>
        <v/>
      </c>
      <c r="J795" s="23" t="str">
        <f aca="false">IF(D795="","",Settings!$C$6-E795)</f>
        <v/>
      </c>
      <c r="K795" s="10" t="str">
        <f aca="false">IF(D795="","",IF(J795&lt;=30,"0-30 days",IF(J795&lt;=45,"31-45 days",IF(J795&lt;=60,"46-60 days",IF(J795&lt;=90,"61-90 days",IF(J795&lt;=180,"91-180 days","Over 180 days"))))))</f>
        <v/>
      </c>
      <c r="L795" s="24" t="str">
        <f aca="false">IF(OR(D795="",NOT(OR(B795="Micro",B795="Small"))),"",IF(F795="",E795,F795)+IF(C795="",Settings!$C$10,MIN(C795,Settings!$C$11)))</f>
        <v/>
      </c>
      <c r="M795" s="23" t="str">
        <f aca="false">IF(L795="","",MAX(0,Settings!$C$6-L795))</f>
        <v/>
      </c>
      <c r="N795" s="10" t="str">
        <f aca="false">IF(D795="","",IF(I795&lt;=0,"Paid",IF(NOT(OR(B795="Micro",B795="Small")),"Not covered by s.15",IF(M795&gt;0,"MSME overdue","MSME within due date"))))</f>
        <v/>
      </c>
      <c r="O795" s="22" t="str">
        <f aca="false">IF(N795&lt;&gt;"MSME overdue","",ROUND(I795*((1+Settings!$C$9*Settings!$C$8/12)^(M795/(365/12))-1),0))</f>
        <v/>
      </c>
      <c r="P795" s="10" t="str">
        <f aca="false">IF(OR(L795="",I795&lt;=0),"",IF(L795&lt;=Settings!$C$7,IF(Settings!$C$6&gt;=Settings!$C$7,"Unpaid past due at year end: review","Pay before year end to avoid disallowance"),""))</f>
        <v/>
      </c>
    </row>
    <row r="796" customFormat="false" ht="15" hidden="false" customHeight="false" outlineLevel="0" collapsed="false">
      <c r="A796" s="8"/>
      <c r="B796" s="8"/>
      <c r="C796" s="19"/>
      <c r="D796" s="8"/>
      <c r="E796" s="17"/>
      <c r="F796" s="17"/>
      <c r="G796" s="21"/>
      <c r="H796" s="21"/>
      <c r="I796" s="22" t="str">
        <f aca="false">IF(D796="","",G796-H796)</f>
        <v/>
      </c>
      <c r="J796" s="23" t="str">
        <f aca="false">IF(D796="","",Settings!$C$6-E796)</f>
        <v/>
      </c>
      <c r="K796" s="10" t="str">
        <f aca="false">IF(D796="","",IF(J796&lt;=30,"0-30 days",IF(J796&lt;=45,"31-45 days",IF(J796&lt;=60,"46-60 days",IF(J796&lt;=90,"61-90 days",IF(J796&lt;=180,"91-180 days","Over 180 days"))))))</f>
        <v/>
      </c>
      <c r="L796" s="24" t="str">
        <f aca="false">IF(OR(D796="",NOT(OR(B796="Micro",B796="Small"))),"",IF(F796="",E796,F796)+IF(C796="",Settings!$C$10,MIN(C796,Settings!$C$11)))</f>
        <v/>
      </c>
      <c r="M796" s="23" t="str">
        <f aca="false">IF(L796="","",MAX(0,Settings!$C$6-L796))</f>
        <v/>
      </c>
      <c r="N796" s="10" t="str">
        <f aca="false">IF(D796="","",IF(I796&lt;=0,"Paid",IF(NOT(OR(B796="Micro",B796="Small")),"Not covered by s.15",IF(M796&gt;0,"MSME overdue","MSME within due date"))))</f>
        <v/>
      </c>
      <c r="O796" s="22" t="str">
        <f aca="false">IF(N796&lt;&gt;"MSME overdue","",ROUND(I796*((1+Settings!$C$9*Settings!$C$8/12)^(M796/(365/12))-1),0))</f>
        <v/>
      </c>
      <c r="P796" s="10" t="str">
        <f aca="false">IF(OR(L796="",I796&lt;=0),"",IF(L796&lt;=Settings!$C$7,IF(Settings!$C$6&gt;=Settings!$C$7,"Unpaid past due at year end: review","Pay before year end to avoid disallowance"),""))</f>
        <v/>
      </c>
    </row>
    <row r="797" customFormat="false" ht="15" hidden="false" customHeight="false" outlineLevel="0" collapsed="false">
      <c r="A797" s="8"/>
      <c r="B797" s="8"/>
      <c r="C797" s="19"/>
      <c r="D797" s="8"/>
      <c r="E797" s="17"/>
      <c r="F797" s="17"/>
      <c r="G797" s="21"/>
      <c r="H797" s="21"/>
      <c r="I797" s="22" t="str">
        <f aca="false">IF(D797="","",G797-H797)</f>
        <v/>
      </c>
      <c r="J797" s="23" t="str">
        <f aca="false">IF(D797="","",Settings!$C$6-E797)</f>
        <v/>
      </c>
      <c r="K797" s="10" t="str">
        <f aca="false">IF(D797="","",IF(J797&lt;=30,"0-30 days",IF(J797&lt;=45,"31-45 days",IF(J797&lt;=60,"46-60 days",IF(J797&lt;=90,"61-90 days",IF(J797&lt;=180,"91-180 days","Over 180 days"))))))</f>
        <v/>
      </c>
      <c r="L797" s="24" t="str">
        <f aca="false">IF(OR(D797="",NOT(OR(B797="Micro",B797="Small"))),"",IF(F797="",E797,F797)+IF(C797="",Settings!$C$10,MIN(C797,Settings!$C$11)))</f>
        <v/>
      </c>
      <c r="M797" s="23" t="str">
        <f aca="false">IF(L797="","",MAX(0,Settings!$C$6-L797))</f>
        <v/>
      </c>
      <c r="N797" s="10" t="str">
        <f aca="false">IF(D797="","",IF(I797&lt;=0,"Paid",IF(NOT(OR(B797="Micro",B797="Small")),"Not covered by s.15",IF(M797&gt;0,"MSME overdue","MSME within due date"))))</f>
        <v/>
      </c>
      <c r="O797" s="22" t="str">
        <f aca="false">IF(N797&lt;&gt;"MSME overdue","",ROUND(I797*((1+Settings!$C$9*Settings!$C$8/12)^(M797/(365/12))-1),0))</f>
        <v/>
      </c>
      <c r="P797" s="10" t="str">
        <f aca="false">IF(OR(L797="",I797&lt;=0),"",IF(L797&lt;=Settings!$C$7,IF(Settings!$C$6&gt;=Settings!$C$7,"Unpaid past due at year end: review","Pay before year end to avoid disallowance"),""))</f>
        <v/>
      </c>
    </row>
    <row r="798" customFormat="false" ht="15" hidden="false" customHeight="false" outlineLevel="0" collapsed="false">
      <c r="A798" s="8"/>
      <c r="B798" s="8"/>
      <c r="C798" s="19"/>
      <c r="D798" s="8"/>
      <c r="E798" s="17"/>
      <c r="F798" s="17"/>
      <c r="G798" s="21"/>
      <c r="H798" s="21"/>
      <c r="I798" s="22" t="str">
        <f aca="false">IF(D798="","",G798-H798)</f>
        <v/>
      </c>
      <c r="J798" s="23" t="str">
        <f aca="false">IF(D798="","",Settings!$C$6-E798)</f>
        <v/>
      </c>
      <c r="K798" s="10" t="str">
        <f aca="false">IF(D798="","",IF(J798&lt;=30,"0-30 days",IF(J798&lt;=45,"31-45 days",IF(J798&lt;=60,"46-60 days",IF(J798&lt;=90,"61-90 days",IF(J798&lt;=180,"91-180 days","Over 180 days"))))))</f>
        <v/>
      </c>
      <c r="L798" s="24" t="str">
        <f aca="false">IF(OR(D798="",NOT(OR(B798="Micro",B798="Small"))),"",IF(F798="",E798,F798)+IF(C798="",Settings!$C$10,MIN(C798,Settings!$C$11)))</f>
        <v/>
      </c>
      <c r="M798" s="23" t="str">
        <f aca="false">IF(L798="","",MAX(0,Settings!$C$6-L798))</f>
        <v/>
      </c>
      <c r="N798" s="10" t="str">
        <f aca="false">IF(D798="","",IF(I798&lt;=0,"Paid",IF(NOT(OR(B798="Micro",B798="Small")),"Not covered by s.15",IF(M798&gt;0,"MSME overdue","MSME within due date"))))</f>
        <v/>
      </c>
      <c r="O798" s="22" t="str">
        <f aca="false">IF(N798&lt;&gt;"MSME overdue","",ROUND(I798*((1+Settings!$C$9*Settings!$C$8/12)^(M798/(365/12))-1),0))</f>
        <v/>
      </c>
      <c r="P798" s="10" t="str">
        <f aca="false">IF(OR(L798="",I798&lt;=0),"",IF(L798&lt;=Settings!$C$7,IF(Settings!$C$6&gt;=Settings!$C$7,"Unpaid past due at year end: review","Pay before year end to avoid disallowance"),""))</f>
        <v/>
      </c>
    </row>
    <row r="799" customFormat="false" ht="15" hidden="false" customHeight="false" outlineLevel="0" collapsed="false">
      <c r="A799" s="8"/>
      <c r="B799" s="8"/>
      <c r="C799" s="19"/>
      <c r="D799" s="8"/>
      <c r="E799" s="17"/>
      <c r="F799" s="17"/>
      <c r="G799" s="21"/>
      <c r="H799" s="21"/>
      <c r="I799" s="22" t="str">
        <f aca="false">IF(D799="","",G799-H799)</f>
        <v/>
      </c>
      <c r="J799" s="23" t="str">
        <f aca="false">IF(D799="","",Settings!$C$6-E799)</f>
        <v/>
      </c>
      <c r="K799" s="10" t="str">
        <f aca="false">IF(D799="","",IF(J799&lt;=30,"0-30 days",IF(J799&lt;=45,"31-45 days",IF(J799&lt;=60,"46-60 days",IF(J799&lt;=90,"61-90 days",IF(J799&lt;=180,"91-180 days","Over 180 days"))))))</f>
        <v/>
      </c>
      <c r="L799" s="24" t="str">
        <f aca="false">IF(OR(D799="",NOT(OR(B799="Micro",B799="Small"))),"",IF(F799="",E799,F799)+IF(C799="",Settings!$C$10,MIN(C799,Settings!$C$11)))</f>
        <v/>
      </c>
      <c r="M799" s="23" t="str">
        <f aca="false">IF(L799="","",MAX(0,Settings!$C$6-L799))</f>
        <v/>
      </c>
      <c r="N799" s="10" t="str">
        <f aca="false">IF(D799="","",IF(I799&lt;=0,"Paid",IF(NOT(OR(B799="Micro",B799="Small")),"Not covered by s.15",IF(M799&gt;0,"MSME overdue","MSME within due date"))))</f>
        <v/>
      </c>
      <c r="O799" s="22" t="str">
        <f aca="false">IF(N799&lt;&gt;"MSME overdue","",ROUND(I799*((1+Settings!$C$9*Settings!$C$8/12)^(M799/(365/12))-1),0))</f>
        <v/>
      </c>
      <c r="P799" s="10" t="str">
        <f aca="false">IF(OR(L799="",I799&lt;=0),"",IF(L799&lt;=Settings!$C$7,IF(Settings!$C$6&gt;=Settings!$C$7,"Unpaid past due at year end: review","Pay before year end to avoid disallowance"),""))</f>
        <v/>
      </c>
    </row>
    <row r="800" customFormat="false" ht="15" hidden="false" customHeight="false" outlineLevel="0" collapsed="false">
      <c r="A800" s="8"/>
      <c r="B800" s="8"/>
      <c r="C800" s="19"/>
      <c r="D800" s="8"/>
      <c r="E800" s="17"/>
      <c r="F800" s="17"/>
      <c r="G800" s="21"/>
      <c r="H800" s="21"/>
      <c r="I800" s="22" t="str">
        <f aca="false">IF(D800="","",G800-H800)</f>
        <v/>
      </c>
      <c r="J800" s="23" t="str">
        <f aca="false">IF(D800="","",Settings!$C$6-E800)</f>
        <v/>
      </c>
      <c r="K800" s="10" t="str">
        <f aca="false">IF(D800="","",IF(J800&lt;=30,"0-30 days",IF(J800&lt;=45,"31-45 days",IF(J800&lt;=60,"46-60 days",IF(J800&lt;=90,"61-90 days",IF(J800&lt;=180,"91-180 days","Over 180 days"))))))</f>
        <v/>
      </c>
      <c r="L800" s="24" t="str">
        <f aca="false">IF(OR(D800="",NOT(OR(B800="Micro",B800="Small"))),"",IF(F800="",E800,F800)+IF(C800="",Settings!$C$10,MIN(C800,Settings!$C$11)))</f>
        <v/>
      </c>
      <c r="M800" s="23" t="str">
        <f aca="false">IF(L800="","",MAX(0,Settings!$C$6-L800))</f>
        <v/>
      </c>
      <c r="N800" s="10" t="str">
        <f aca="false">IF(D800="","",IF(I800&lt;=0,"Paid",IF(NOT(OR(B800="Micro",B800="Small")),"Not covered by s.15",IF(M800&gt;0,"MSME overdue","MSME within due date"))))</f>
        <v/>
      </c>
      <c r="O800" s="22" t="str">
        <f aca="false">IF(N800&lt;&gt;"MSME overdue","",ROUND(I800*((1+Settings!$C$9*Settings!$C$8/12)^(M800/(365/12))-1),0))</f>
        <v/>
      </c>
      <c r="P800" s="10" t="str">
        <f aca="false">IF(OR(L800="",I800&lt;=0),"",IF(L800&lt;=Settings!$C$7,IF(Settings!$C$6&gt;=Settings!$C$7,"Unpaid past due at year end: review","Pay before year end to avoid disallowance"),""))</f>
        <v/>
      </c>
    </row>
    <row r="801" customFormat="false" ht="15" hidden="false" customHeight="false" outlineLevel="0" collapsed="false">
      <c r="A801" s="8"/>
      <c r="B801" s="8"/>
      <c r="C801" s="19"/>
      <c r="D801" s="8"/>
      <c r="E801" s="17"/>
      <c r="F801" s="17"/>
      <c r="G801" s="21"/>
      <c r="H801" s="21"/>
      <c r="I801" s="22" t="str">
        <f aca="false">IF(D801="","",G801-H801)</f>
        <v/>
      </c>
      <c r="J801" s="23" t="str">
        <f aca="false">IF(D801="","",Settings!$C$6-E801)</f>
        <v/>
      </c>
      <c r="K801" s="10" t="str">
        <f aca="false">IF(D801="","",IF(J801&lt;=30,"0-30 days",IF(J801&lt;=45,"31-45 days",IF(J801&lt;=60,"46-60 days",IF(J801&lt;=90,"61-90 days",IF(J801&lt;=180,"91-180 days","Over 180 days"))))))</f>
        <v/>
      </c>
      <c r="L801" s="24" t="str">
        <f aca="false">IF(OR(D801="",NOT(OR(B801="Micro",B801="Small"))),"",IF(F801="",E801,F801)+IF(C801="",Settings!$C$10,MIN(C801,Settings!$C$11)))</f>
        <v/>
      </c>
      <c r="M801" s="23" t="str">
        <f aca="false">IF(L801="","",MAX(0,Settings!$C$6-L801))</f>
        <v/>
      </c>
      <c r="N801" s="10" t="str">
        <f aca="false">IF(D801="","",IF(I801&lt;=0,"Paid",IF(NOT(OR(B801="Micro",B801="Small")),"Not covered by s.15",IF(M801&gt;0,"MSME overdue","MSME within due date"))))</f>
        <v/>
      </c>
      <c r="O801" s="22" t="str">
        <f aca="false">IF(N801&lt;&gt;"MSME overdue","",ROUND(I801*((1+Settings!$C$9*Settings!$C$8/12)^(M801/(365/12))-1),0))</f>
        <v/>
      </c>
      <c r="P801" s="10" t="str">
        <f aca="false">IF(OR(L801="",I801&lt;=0),"",IF(L801&lt;=Settings!$C$7,IF(Settings!$C$6&gt;=Settings!$C$7,"Unpaid past due at year end: review","Pay before year end to avoid disallowance"),""))</f>
        <v/>
      </c>
    </row>
    <row r="802" customFormat="false" ht="15" hidden="false" customHeight="false" outlineLevel="0" collapsed="false">
      <c r="A802" s="8"/>
      <c r="B802" s="8"/>
      <c r="C802" s="19"/>
      <c r="D802" s="8"/>
      <c r="E802" s="17"/>
      <c r="F802" s="17"/>
      <c r="G802" s="21"/>
      <c r="H802" s="21"/>
      <c r="I802" s="22" t="str">
        <f aca="false">IF(D802="","",G802-H802)</f>
        <v/>
      </c>
      <c r="J802" s="23" t="str">
        <f aca="false">IF(D802="","",Settings!$C$6-E802)</f>
        <v/>
      </c>
      <c r="K802" s="10" t="str">
        <f aca="false">IF(D802="","",IF(J802&lt;=30,"0-30 days",IF(J802&lt;=45,"31-45 days",IF(J802&lt;=60,"46-60 days",IF(J802&lt;=90,"61-90 days",IF(J802&lt;=180,"91-180 days","Over 180 days"))))))</f>
        <v/>
      </c>
      <c r="L802" s="24" t="str">
        <f aca="false">IF(OR(D802="",NOT(OR(B802="Micro",B802="Small"))),"",IF(F802="",E802,F802)+IF(C802="",Settings!$C$10,MIN(C802,Settings!$C$11)))</f>
        <v/>
      </c>
      <c r="M802" s="23" t="str">
        <f aca="false">IF(L802="","",MAX(0,Settings!$C$6-L802))</f>
        <v/>
      </c>
      <c r="N802" s="10" t="str">
        <f aca="false">IF(D802="","",IF(I802&lt;=0,"Paid",IF(NOT(OR(B802="Micro",B802="Small")),"Not covered by s.15",IF(M802&gt;0,"MSME overdue","MSME within due date"))))</f>
        <v/>
      </c>
      <c r="O802" s="22" t="str">
        <f aca="false">IF(N802&lt;&gt;"MSME overdue","",ROUND(I802*((1+Settings!$C$9*Settings!$C$8/12)^(M802/(365/12))-1),0))</f>
        <v/>
      </c>
      <c r="P802" s="10" t="str">
        <f aca="false">IF(OR(L802="",I802&lt;=0),"",IF(L802&lt;=Settings!$C$7,IF(Settings!$C$6&gt;=Settings!$C$7,"Unpaid past due at year end: review","Pay before year end to avoid disallowance"),""))</f>
        <v/>
      </c>
    </row>
    <row r="803" customFormat="false" ht="15" hidden="false" customHeight="false" outlineLevel="0" collapsed="false">
      <c r="A803" s="8"/>
      <c r="B803" s="8"/>
      <c r="C803" s="19"/>
      <c r="D803" s="8"/>
      <c r="E803" s="17"/>
      <c r="F803" s="17"/>
      <c r="G803" s="21"/>
      <c r="H803" s="21"/>
      <c r="I803" s="22" t="str">
        <f aca="false">IF(D803="","",G803-H803)</f>
        <v/>
      </c>
      <c r="J803" s="23" t="str">
        <f aca="false">IF(D803="","",Settings!$C$6-E803)</f>
        <v/>
      </c>
      <c r="K803" s="10" t="str">
        <f aca="false">IF(D803="","",IF(J803&lt;=30,"0-30 days",IF(J803&lt;=45,"31-45 days",IF(J803&lt;=60,"46-60 days",IF(J803&lt;=90,"61-90 days",IF(J803&lt;=180,"91-180 days","Over 180 days"))))))</f>
        <v/>
      </c>
      <c r="L803" s="24" t="str">
        <f aca="false">IF(OR(D803="",NOT(OR(B803="Micro",B803="Small"))),"",IF(F803="",E803,F803)+IF(C803="",Settings!$C$10,MIN(C803,Settings!$C$11)))</f>
        <v/>
      </c>
      <c r="M803" s="23" t="str">
        <f aca="false">IF(L803="","",MAX(0,Settings!$C$6-L803))</f>
        <v/>
      </c>
      <c r="N803" s="10" t="str">
        <f aca="false">IF(D803="","",IF(I803&lt;=0,"Paid",IF(NOT(OR(B803="Micro",B803="Small")),"Not covered by s.15",IF(M803&gt;0,"MSME overdue","MSME within due date"))))</f>
        <v/>
      </c>
      <c r="O803" s="22" t="str">
        <f aca="false">IF(N803&lt;&gt;"MSME overdue","",ROUND(I803*((1+Settings!$C$9*Settings!$C$8/12)^(M803/(365/12))-1),0))</f>
        <v/>
      </c>
      <c r="P803" s="10" t="str">
        <f aca="false">IF(OR(L803="",I803&lt;=0),"",IF(L803&lt;=Settings!$C$7,IF(Settings!$C$6&gt;=Settings!$C$7,"Unpaid past due at year end: review","Pay before year end to avoid disallowance"),""))</f>
        <v/>
      </c>
    </row>
    <row r="804" customFormat="false" ht="15" hidden="false" customHeight="false" outlineLevel="0" collapsed="false">
      <c r="A804" s="8"/>
      <c r="B804" s="8"/>
      <c r="C804" s="19"/>
      <c r="D804" s="8"/>
      <c r="E804" s="17"/>
      <c r="F804" s="17"/>
      <c r="G804" s="21"/>
      <c r="H804" s="21"/>
      <c r="I804" s="22" t="str">
        <f aca="false">IF(D804="","",G804-H804)</f>
        <v/>
      </c>
      <c r="J804" s="23" t="str">
        <f aca="false">IF(D804="","",Settings!$C$6-E804)</f>
        <v/>
      </c>
      <c r="K804" s="10" t="str">
        <f aca="false">IF(D804="","",IF(J804&lt;=30,"0-30 days",IF(J804&lt;=45,"31-45 days",IF(J804&lt;=60,"46-60 days",IF(J804&lt;=90,"61-90 days",IF(J804&lt;=180,"91-180 days","Over 180 days"))))))</f>
        <v/>
      </c>
      <c r="L804" s="24" t="str">
        <f aca="false">IF(OR(D804="",NOT(OR(B804="Micro",B804="Small"))),"",IF(F804="",E804,F804)+IF(C804="",Settings!$C$10,MIN(C804,Settings!$C$11)))</f>
        <v/>
      </c>
      <c r="M804" s="23" t="str">
        <f aca="false">IF(L804="","",MAX(0,Settings!$C$6-L804))</f>
        <v/>
      </c>
      <c r="N804" s="10" t="str">
        <f aca="false">IF(D804="","",IF(I804&lt;=0,"Paid",IF(NOT(OR(B804="Micro",B804="Small")),"Not covered by s.15",IF(M804&gt;0,"MSME overdue","MSME within due date"))))</f>
        <v/>
      </c>
      <c r="O804" s="22" t="str">
        <f aca="false">IF(N804&lt;&gt;"MSME overdue","",ROUND(I804*((1+Settings!$C$9*Settings!$C$8/12)^(M804/(365/12))-1),0))</f>
        <v/>
      </c>
      <c r="P804" s="10" t="str">
        <f aca="false">IF(OR(L804="",I804&lt;=0),"",IF(L804&lt;=Settings!$C$7,IF(Settings!$C$6&gt;=Settings!$C$7,"Unpaid past due at year end: review","Pay before year end to avoid disallowance"),""))</f>
        <v/>
      </c>
    </row>
    <row r="805" customFormat="false" ht="15" hidden="false" customHeight="false" outlineLevel="0" collapsed="false">
      <c r="A805" s="8"/>
      <c r="B805" s="8"/>
      <c r="C805" s="19"/>
      <c r="D805" s="8"/>
      <c r="E805" s="17"/>
      <c r="F805" s="17"/>
      <c r="G805" s="21"/>
      <c r="H805" s="21"/>
      <c r="I805" s="22" t="str">
        <f aca="false">IF(D805="","",G805-H805)</f>
        <v/>
      </c>
      <c r="J805" s="23" t="str">
        <f aca="false">IF(D805="","",Settings!$C$6-E805)</f>
        <v/>
      </c>
      <c r="K805" s="10" t="str">
        <f aca="false">IF(D805="","",IF(J805&lt;=30,"0-30 days",IF(J805&lt;=45,"31-45 days",IF(J805&lt;=60,"46-60 days",IF(J805&lt;=90,"61-90 days",IF(J805&lt;=180,"91-180 days","Over 180 days"))))))</f>
        <v/>
      </c>
      <c r="L805" s="24" t="str">
        <f aca="false">IF(OR(D805="",NOT(OR(B805="Micro",B805="Small"))),"",IF(F805="",E805,F805)+IF(C805="",Settings!$C$10,MIN(C805,Settings!$C$11)))</f>
        <v/>
      </c>
      <c r="M805" s="23" t="str">
        <f aca="false">IF(L805="","",MAX(0,Settings!$C$6-L805))</f>
        <v/>
      </c>
      <c r="N805" s="10" t="str">
        <f aca="false">IF(D805="","",IF(I805&lt;=0,"Paid",IF(NOT(OR(B805="Micro",B805="Small")),"Not covered by s.15",IF(M805&gt;0,"MSME overdue","MSME within due date"))))</f>
        <v/>
      </c>
      <c r="O805" s="22" t="str">
        <f aca="false">IF(N805&lt;&gt;"MSME overdue","",ROUND(I805*((1+Settings!$C$9*Settings!$C$8/12)^(M805/(365/12))-1),0))</f>
        <v/>
      </c>
      <c r="P805" s="10" t="str">
        <f aca="false">IF(OR(L805="",I805&lt;=0),"",IF(L805&lt;=Settings!$C$7,IF(Settings!$C$6&gt;=Settings!$C$7,"Unpaid past due at year end: review","Pay before year end to avoid disallowance"),""))</f>
        <v/>
      </c>
    </row>
    <row r="806" customFormat="false" ht="15" hidden="false" customHeight="false" outlineLevel="0" collapsed="false">
      <c r="A806" s="8"/>
      <c r="B806" s="8"/>
      <c r="C806" s="19"/>
      <c r="D806" s="8"/>
      <c r="E806" s="17"/>
      <c r="F806" s="17"/>
      <c r="G806" s="21"/>
      <c r="H806" s="21"/>
      <c r="I806" s="22" t="str">
        <f aca="false">IF(D806="","",G806-H806)</f>
        <v/>
      </c>
      <c r="J806" s="23" t="str">
        <f aca="false">IF(D806="","",Settings!$C$6-E806)</f>
        <v/>
      </c>
      <c r="K806" s="10" t="str">
        <f aca="false">IF(D806="","",IF(J806&lt;=30,"0-30 days",IF(J806&lt;=45,"31-45 days",IF(J806&lt;=60,"46-60 days",IF(J806&lt;=90,"61-90 days",IF(J806&lt;=180,"91-180 days","Over 180 days"))))))</f>
        <v/>
      </c>
      <c r="L806" s="24" t="str">
        <f aca="false">IF(OR(D806="",NOT(OR(B806="Micro",B806="Small"))),"",IF(F806="",E806,F806)+IF(C806="",Settings!$C$10,MIN(C806,Settings!$C$11)))</f>
        <v/>
      </c>
      <c r="M806" s="23" t="str">
        <f aca="false">IF(L806="","",MAX(0,Settings!$C$6-L806))</f>
        <v/>
      </c>
      <c r="N806" s="10" t="str">
        <f aca="false">IF(D806="","",IF(I806&lt;=0,"Paid",IF(NOT(OR(B806="Micro",B806="Small")),"Not covered by s.15",IF(M806&gt;0,"MSME overdue","MSME within due date"))))</f>
        <v/>
      </c>
      <c r="O806" s="22" t="str">
        <f aca="false">IF(N806&lt;&gt;"MSME overdue","",ROUND(I806*((1+Settings!$C$9*Settings!$C$8/12)^(M806/(365/12))-1),0))</f>
        <v/>
      </c>
      <c r="P806" s="10" t="str">
        <f aca="false">IF(OR(L806="",I806&lt;=0),"",IF(L806&lt;=Settings!$C$7,IF(Settings!$C$6&gt;=Settings!$C$7,"Unpaid past due at year end: review","Pay before year end to avoid disallowance"),""))</f>
        <v/>
      </c>
    </row>
    <row r="807" customFormat="false" ht="15" hidden="false" customHeight="false" outlineLevel="0" collapsed="false">
      <c r="A807" s="8"/>
      <c r="B807" s="8"/>
      <c r="C807" s="19"/>
      <c r="D807" s="8"/>
      <c r="E807" s="17"/>
      <c r="F807" s="17"/>
      <c r="G807" s="21"/>
      <c r="H807" s="21"/>
      <c r="I807" s="22" t="str">
        <f aca="false">IF(D807="","",G807-H807)</f>
        <v/>
      </c>
      <c r="J807" s="23" t="str">
        <f aca="false">IF(D807="","",Settings!$C$6-E807)</f>
        <v/>
      </c>
      <c r="K807" s="10" t="str">
        <f aca="false">IF(D807="","",IF(J807&lt;=30,"0-30 days",IF(J807&lt;=45,"31-45 days",IF(J807&lt;=60,"46-60 days",IF(J807&lt;=90,"61-90 days",IF(J807&lt;=180,"91-180 days","Over 180 days"))))))</f>
        <v/>
      </c>
      <c r="L807" s="24" t="str">
        <f aca="false">IF(OR(D807="",NOT(OR(B807="Micro",B807="Small"))),"",IF(F807="",E807,F807)+IF(C807="",Settings!$C$10,MIN(C807,Settings!$C$11)))</f>
        <v/>
      </c>
      <c r="M807" s="23" t="str">
        <f aca="false">IF(L807="","",MAX(0,Settings!$C$6-L807))</f>
        <v/>
      </c>
      <c r="N807" s="10" t="str">
        <f aca="false">IF(D807="","",IF(I807&lt;=0,"Paid",IF(NOT(OR(B807="Micro",B807="Small")),"Not covered by s.15",IF(M807&gt;0,"MSME overdue","MSME within due date"))))</f>
        <v/>
      </c>
      <c r="O807" s="22" t="str">
        <f aca="false">IF(N807&lt;&gt;"MSME overdue","",ROUND(I807*((1+Settings!$C$9*Settings!$C$8/12)^(M807/(365/12))-1),0))</f>
        <v/>
      </c>
      <c r="P807" s="10" t="str">
        <f aca="false">IF(OR(L807="",I807&lt;=0),"",IF(L807&lt;=Settings!$C$7,IF(Settings!$C$6&gt;=Settings!$C$7,"Unpaid past due at year end: review","Pay before year end to avoid disallowance"),""))</f>
        <v/>
      </c>
    </row>
    <row r="808" customFormat="false" ht="15" hidden="false" customHeight="false" outlineLevel="0" collapsed="false">
      <c r="A808" s="8"/>
      <c r="B808" s="8"/>
      <c r="C808" s="19"/>
      <c r="D808" s="8"/>
      <c r="E808" s="17"/>
      <c r="F808" s="17"/>
      <c r="G808" s="21"/>
      <c r="H808" s="21"/>
      <c r="I808" s="22" t="str">
        <f aca="false">IF(D808="","",G808-H808)</f>
        <v/>
      </c>
      <c r="J808" s="23" t="str">
        <f aca="false">IF(D808="","",Settings!$C$6-E808)</f>
        <v/>
      </c>
      <c r="K808" s="10" t="str">
        <f aca="false">IF(D808="","",IF(J808&lt;=30,"0-30 days",IF(J808&lt;=45,"31-45 days",IF(J808&lt;=60,"46-60 days",IF(J808&lt;=90,"61-90 days",IF(J808&lt;=180,"91-180 days","Over 180 days"))))))</f>
        <v/>
      </c>
      <c r="L808" s="24" t="str">
        <f aca="false">IF(OR(D808="",NOT(OR(B808="Micro",B808="Small"))),"",IF(F808="",E808,F808)+IF(C808="",Settings!$C$10,MIN(C808,Settings!$C$11)))</f>
        <v/>
      </c>
      <c r="M808" s="23" t="str">
        <f aca="false">IF(L808="","",MAX(0,Settings!$C$6-L808))</f>
        <v/>
      </c>
      <c r="N808" s="10" t="str">
        <f aca="false">IF(D808="","",IF(I808&lt;=0,"Paid",IF(NOT(OR(B808="Micro",B808="Small")),"Not covered by s.15",IF(M808&gt;0,"MSME overdue","MSME within due date"))))</f>
        <v/>
      </c>
      <c r="O808" s="22" t="str">
        <f aca="false">IF(N808&lt;&gt;"MSME overdue","",ROUND(I808*((1+Settings!$C$9*Settings!$C$8/12)^(M808/(365/12))-1),0))</f>
        <v/>
      </c>
      <c r="P808" s="10" t="str">
        <f aca="false">IF(OR(L808="",I808&lt;=0),"",IF(L808&lt;=Settings!$C$7,IF(Settings!$C$6&gt;=Settings!$C$7,"Unpaid past due at year end: review","Pay before year end to avoid disallowance"),""))</f>
        <v/>
      </c>
    </row>
    <row r="809" customFormat="false" ht="15" hidden="false" customHeight="false" outlineLevel="0" collapsed="false">
      <c r="A809" s="8"/>
      <c r="B809" s="8"/>
      <c r="C809" s="19"/>
      <c r="D809" s="8"/>
      <c r="E809" s="17"/>
      <c r="F809" s="17"/>
      <c r="G809" s="21"/>
      <c r="H809" s="21"/>
      <c r="I809" s="22" t="str">
        <f aca="false">IF(D809="","",G809-H809)</f>
        <v/>
      </c>
      <c r="J809" s="23" t="str">
        <f aca="false">IF(D809="","",Settings!$C$6-E809)</f>
        <v/>
      </c>
      <c r="K809" s="10" t="str">
        <f aca="false">IF(D809="","",IF(J809&lt;=30,"0-30 days",IF(J809&lt;=45,"31-45 days",IF(J809&lt;=60,"46-60 days",IF(J809&lt;=90,"61-90 days",IF(J809&lt;=180,"91-180 days","Over 180 days"))))))</f>
        <v/>
      </c>
      <c r="L809" s="24" t="str">
        <f aca="false">IF(OR(D809="",NOT(OR(B809="Micro",B809="Small"))),"",IF(F809="",E809,F809)+IF(C809="",Settings!$C$10,MIN(C809,Settings!$C$11)))</f>
        <v/>
      </c>
      <c r="M809" s="23" t="str">
        <f aca="false">IF(L809="","",MAX(0,Settings!$C$6-L809))</f>
        <v/>
      </c>
      <c r="N809" s="10" t="str">
        <f aca="false">IF(D809="","",IF(I809&lt;=0,"Paid",IF(NOT(OR(B809="Micro",B809="Small")),"Not covered by s.15",IF(M809&gt;0,"MSME overdue","MSME within due date"))))</f>
        <v/>
      </c>
      <c r="O809" s="22" t="str">
        <f aca="false">IF(N809&lt;&gt;"MSME overdue","",ROUND(I809*((1+Settings!$C$9*Settings!$C$8/12)^(M809/(365/12))-1),0))</f>
        <v/>
      </c>
      <c r="P809" s="10" t="str">
        <f aca="false">IF(OR(L809="",I809&lt;=0),"",IF(L809&lt;=Settings!$C$7,IF(Settings!$C$6&gt;=Settings!$C$7,"Unpaid past due at year end: review","Pay before year end to avoid disallowance"),""))</f>
        <v/>
      </c>
    </row>
    <row r="810" customFormat="false" ht="15" hidden="false" customHeight="false" outlineLevel="0" collapsed="false">
      <c r="A810" s="8"/>
      <c r="B810" s="8"/>
      <c r="C810" s="19"/>
      <c r="D810" s="8"/>
      <c r="E810" s="17"/>
      <c r="F810" s="17"/>
      <c r="G810" s="21"/>
      <c r="H810" s="21"/>
      <c r="I810" s="22" t="str">
        <f aca="false">IF(D810="","",G810-H810)</f>
        <v/>
      </c>
      <c r="J810" s="23" t="str">
        <f aca="false">IF(D810="","",Settings!$C$6-E810)</f>
        <v/>
      </c>
      <c r="K810" s="10" t="str">
        <f aca="false">IF(D810="","",IF(J810&lt;=30,"0-30 days",IF(J810&lt;=45,"31-45 days",IF(J810&lt;=60,"46-60 days",IF(J810&lt;=90,"61-90 days",IF(J810&lt;=180,"91-180 days","Over 180 days"))))))</f>
        <v/>
      </c>
      <c r="L810" s="24" t="str">
        <f aca="false">IF(OR(D810="",NOT(OR(B810="Micro",B810="Small"))),"",IF(F810="",E810,F810)+IF(C810="",Settings!$C$10,MIN(C810,Settings!$C$11)))</f>
        <v/>
      </c>
      <c r="M810" s="23" t="str">
        <f aca="false">IF(L810="","",MAX(0,Settings!$C$6-L810))</f>
        <v/>
      </c>
      <c r="N810" s="10" t="str">
        <f aca="false">IF(D810="","",IF(I810&lt;=0,"Paid",IF(NOT(OR(B810="Micro",B810="Small")),"Not covered by s.15",IF(M810&gt;0,"MSME overdue","MSME within due date"))))</f>
        <v/>
      </c>
      <c r="O810" s="22" t="str">
        <f aca="false">IF(N810&lt;&gt;"MSME overdue","",ROUND(I810*((1+Settings!$C$9*Settings!$C$8/12)^(M810/(365/12))-1),0))</f>
        <v/>
      </c>
      <c r="P810" s="10" t="str">
        <f aca="false">IF(OR(L810="",I810&lt;=0),"",IF(L810&lt;=Settings!$C$7,IF(Settings!$C$6&gt;=Settings!$C$7,"Unpaid past due at year end: review","Pay before year end to avoid disallowance"),""))</f>
        <v/>
      </c>
    </row>
    <row r="811" customFormat="false" ht="15" hidden="false" customHeight="false" outlineLevel="0" collapsed="false">
      <c r="A811" s="8"/>
      <c r="B811" s="8"/>
      <c r="C811" s="19"/>
      <c r="D811" s="8"/>
      <c r="E811" s="17"/>
      <c r="F811" s="17"/>
      <c r="G811" s="21"/>
      <c r="H811" s="21"/>
      <c r="I811" s="22" t="str">
        <f aca="false">IF(D811="","",G811-H811)</f>
        <v/>
      </c>
      <c r="J811" s="23" t="str">
        <f aca="false">IF(D811="","",Settings!$C$6-E811)</f>
        <v/>
      </c>
      <c r="K811" s="10" t="str">
        <f aca="false">IF(D811="","",IF(J811&lt;=30,"0-30 days",IF(J811&lt;=45,"31-45 days",IF(J811&lt;=60,"46-60 days",IF(J811&lt;=90,"61-90 days",IF(J811&lt;=180,"91-180 days","Over 180 days"))))))</f>
        <v/>
      </c>
      <c r="L811" s="24" t="str">
        <f aca="false">IF(OR(D811="",NOT(OR(B811="Micro",B811="Small"))),"",IF(F811="",E811,F811)+IF(C811="",Settings!$C$10,MIN(C811,Settings!$C$11)))</f>
        <v/>
      </c>
      <c r="M811" s="23" t="str">
        <f aca="false">IF(L811="","",MAX(0,Settings!$C$6-L811))</f>
        <v/>
      </c>
      <c r="N811" s="10" t="str">
        <f aca="false">IF(D811="","",IF(I811&lt;=0,"Paid",IF(NOT(OR(B811="Micro",B811="Small")),"Not covered by s.15",IF(M811&gt;0,"MSME overdue","MSME within due date"))))</f>
        <v/>
      </c>
      <c r="O811" s="22" t="str">
        <f aca="false">IF(N811&lt;&gt;"MSME overdue","",ROUND(I811*((1+Settings!$C$9*Settings!$C$8/12)^(M811/(365/12))-1),0))</f>
        <v/>
      </c>
      <c r="P811" s="10" t="str">
        <f aca="false">IF(OR(L811="",I811&lt;=0),"",IF(L811&lt;=Settings!$C$7,IF(Settings!$C$6&gt;=Settings!$C$7,"Unpaid past due at year end: review","Pay before year end to avoid disallowance"),""))</f>
        <v/>
      </c>
    </row>
    <row r="812" customFormat="false" ht="15" hidden="false" customHeight="false" outlineLevel="0" collapsed="false">
      <c r="A812" s="8"/>
      <c r="B812" s="8"/>
      <c r="C812" s="19"/>
      <c r="D812" s="8"/>
      <c r="E812" s="17"/>
      <c r="F812" s="17"/>
      <c r="G812" s="21"/>
      <c r="H812" s="21"/>
      <c r="I812" s="22" t="str">
        <f aca="false">IF(D812="","",G812-H812)</f>
        <v/>
      </c>
      <c r="J812" s="23" t="str">
        <f aca="false">IF(D812="","",Settings!$C$6-E812)</f>
        <v/>
      </c>
      <c r="K812" s="10" t="str">
        <f aca="false">IF(D812="","",IF(J812&lt;=30,"0-30 days",IF(J812&lt;=45,"31-45 days",IF(J812&lt;=60,"46-60 days",IF(J812&lt;=90,"61-90 days",IF(J812&lt;=180,"91-180 days","Over 180 days"))))))</f>
        <v/>
      </c>
      <c r="L812" s="24" t="str">
        <f aca="false">IF(OR(D812="",NOT(OR(B812="Micro",B812="Small"))),"",IF(F812="",E812,F812)+IF(C812="",Settings!$C$10,MIN(C812,Settings!$C$11)))</f>
        <v/>
      </c>
      <c r="M812" s="23" t="str">
        <f aca="false">IF(L812="","",MAX(0,Settings!$C$6-L812))</f>
        <v/>
      </c>
      <c r="N812" s="10" t="str">
        <f aca="false">IF(D812="","",IF(I812&lt;=0,"Paid",IF(NOT(OR(B812="Micro",B812="Small")),"Not covered by s.15",IF(M812&gt;0,"MSME overdue","MSME within due date"))))</f>
        <v/>
      </c>
      <c r="O812" s="22" t="str">
        <f aca="false">IF(N812&lt;&gt;"MSME overdue","",ROUND(I812*((1+Settings!$C$9*Settings!$C$8/12)^(M812/(365/12))-1),0))</f>
        <v/>
      </c>
      <c r="P812" s="10" t="str">
        <f aca="false">IF(OR(L812="",I812&lt;=0),"",IF(L812&lt;=Settings!$C$7,IF(Settings!$C$6&gt;=Settings!$C$7,"Unpaid past due at year end: review","Pay before year end to avoid disallowance"),""))</f>
        <v/>
      </c>
    </row>
    <row r="813" customFormat="false" ht="15" hidden="false" customHeight="false" outlineLevel="0" collapsed="false">
      <c r="A813" s="8"/>
      <c r="B813" s="8"/>
      <c r="C813" s="19"/>
      <c r="D813" s="8"/>
      <c r="E813" s="17"/>
      <c r="F813" s="17"/>
      <c r="G813" s="21"/>
      <c r="H813" s="21"/>
      <c r="I813" s="22" t="str">
        <f aca="false">IF(D813="","",G813-H813)</f>
        <v/>
      </c>
      <c r="J813" s="23" t="str">
        <f aca="false">IF(D813="","",Settings!$C$6-E813)</f>
        <v/>
      </c>
      <c r="K813" s="10" t="str">
        <f aca="false">IF(D813="","",IF(J813&lt;=30,"0-30 days",IF(J813&lt;=45,"31-45 days",IF(J813&lt;=60,"46-60 days",IF(J813&lt;=90,"61-90 days",IF(J813&lt;=180,"91-180 days","Over 180 days"))))))</f>
        <v/>
      </c>
      <c r="L813" s="24" t="str">
        <f aca="false">IF(OR(D813="",NOT(OR(B813="Micro",B813="Small"))),"",IF(F813="",E813,F813)+IF(C813="",Settings!$C$10,MIN(C813,Settings!$C$11)))</f>
        <v/>
      </c>
      <c r="M813" s="23" t="str">
        <f aca="false">IF(L813="","",MAX(0,Settings!$C$6-L813))</f>
        <v/>
      </c>
      <c r="N813" s="10" t="str">
        <f aca="false">IF(D813="","",IF(I813&lt;=0,"Paid",IF(NOT(OR(B813="Micro",B813="Small")),"Not covered by s.15",IF(M813&gt;0,"MSME overdue","MSME within due date"))))</f>
        <v/>
      </c>
      <c r="O813" s="22" t="str">
        <f aca="false">IF(N813&lt;&gt;"MSME overdue","",ROUND(I813*((1+Settings!$C$9*Settings!$C$8/12)^(M813/(365/12))-1),0))</f>
        <v/>
      </c>
      <c r="P813" s="10" t="str">
        <f aca="false">IF(OR(L813="",I813&lt;=0),"",IF(L813&lt;=Settings!$C$7,IF(Settings!$C$6&gt;=Settings!$C$7,"Unpaid past due at year end: review","Pay before year end to avoid disallowance"),""))</f>
        <v/>
      </c>
    </row>
    <row r="814" customFormat="false" ht="15" hidden="false" customHeight="false" outlineLevel="0" collapsed="false">
      <c r="A814" s="8"/>
      <c r="B814" s="8"/>
      <c r="C814" s="19"/>
      <c r="D814" s="8"/>
      <c r="E814" s="17"/>
      <c r="F814" s="17"/>
      <c r="G814" s="21"/>
      <c r="H814" s="21"/>
      <c r="I814" s="22" t="str">
        <f aca="false">IF(D814="","",G814-H814)</f>
        <v/>
      </c>
      <c r="J814" s="23" t="str">
        <f aca="false">IF(D814="","",Settings!$C$6-E814)</f>
        <v/>
      </c>
      <c r="K814" s="10" t="str">
        <f aca="false">IF(D814="","",IF(J814&lt;=30,"0-30 days",IF(J814&lt;=45,"31-45 days",IF(J814&lt;=60,"46-60 days",IF(J814&lt;=90,"61-90 days",IF(J814&lt;=180,"91-180 days","Over 180 days"))))))</f>
        <v/>
      </c>
      <c r="L814" s="24" t="str">
        <f aca="false">IF(OR(D814="",NOT(OR(B814="Micro",B814="Small"))),"",IF(F814="",E814,F814)+IF(C814="",Settings!$C$10,MIN(C814,Settings!$C$11)))</f>
        <v/>
      </c>
      <c r="M814" s="23" t="str">
        <f aca="false">IF(L814="","",MAX(0,Settings!$C$6-L814))</f>
        <v/>
      </c>
      <c r="N814" s="10" t="str">
        <f aca="false">IF(D814="","",IF(I814&lt;=0,"Paid",IF(NOT(OR(B814="Micro",B814="Small")),"Not covered by s.15",IF(M814&gt;0,"MSME overdue","MSME within due date"))))</f>
        <v/>
      </c>
      <c r="O814" s="22" t="str">
        <f aca="false">IF(N814&lt;&gt;"MSME overdue","",ROUND(I814*((1+Settings!$C$9*Settings!$C$8/12)^(M814/(365/12))-1),0))</f>
        <v/>
      </c>
      <c r="P814" s="10" t="str">
        <f aca="false">IF(OR(L814="",I814&lt;=0),"",IF(L814&lt;=Settings!$C$7,IF(Settings!$C$6&gt;=Settings!$C$7,"Unpaid past due at year end: review","Pay before year end to avoid disallowance"),""))</f>
        <v/>
      </c>
    </row>
    <row r="815" customFormat="false" ht="15" hidden="false" customHeight="false" outlineLevel="0" collapsed="false">
      <c r="A815" s="8"/>
      <c r="B815" s="8"/>
      <c r="C815" s="19"/>
      <c r="D815" s="8"/>
      <c r="E815" s="17"/>
      <c r="F815" s="17"/>
      <c r="G815" s="21"/>
      <c r="H815" s="21"/>
      <c r="I815" s="22" t="str">
        <f aca="false">IF(D815="","",G815-H815)</f>
        <v/>
      </c>
      <c r="J815" s="23" t="str">
        <f aca="false">IF(D815="","",Settings!$C$6-E815)</f>
        <v/>
      </c>
      <c r="K815" s="10" t="str">
        <f aca="false">IF(D815="","",IF(J815&lt;=30,"0-30 days",IF(J815&lt;=45,"31-45 days",IF(J815&lt;=60,"46-60 days",IF(J815&lt;=90,"61-90 days",IF(J815&lt;=180,"91-180 days","Over 180 days"))))))</f>
        <v/>
      </c>
      <c r="L815" s="24" t="str">
        <f aca="false">IF(OR(D815="",NOT(OR(B815="Micro",B815="Small"))),"",IF(F815="",E815,F815)+IF(C815="",Settings!$C$10,MIN(C815,Settings!$C$11)))</f>
        <v/>
      </c>
      <c r="M815" s="23" t="str">
        <f aca="false">IF(L815="","",MAX(0,Settings!$C$6-L815))</f>
        <v/>
      </c>
      <c r="N815" s="10" t="str">
        <f aca="false">IF(D815="","",IF(I815&lt;=0,"Paid",IF(NOT(OR(B815="Micro",B815="Small")),"Not covered by s.15",IF(M815&gt;0,"MSME overdue","MSME within due date"))))</f>
        <v/>
      </c>
      <c r="O815" s="22" t="str">
        <f aca="false">IF(N815&lt;&gt;"MSME overdue","",ROUND(I815*((1+Settings!$C$9*Settings!$C$8/12)^(M815/(365/12))-1),0))</f>
        <v/>
      </c>
      <c r="P815" s="10" t="str">
        <f aca="false">IF(OR(L815="",I815&lt;=0),"",IF(L815&lt;=Settings!$C$7,IF(Settings!$C$6&gt;=Settings!$C$7,"Unpaid past due at year end: review","Pay before year end to avoid disallowance"),""))</f>
        <v/>
      </c>
    </row>
    <row r="816" customFormat="false" ht="15" hidden="false" customHeight="false" outlineLevel="0" collapsed="false">
      <c r="A816" s="8"/>
      <c r="B816" s="8"/>
      <c r="C816" s="19"/>
      <c r="D816" s="8"/>
      <c r="E816" s="17"/>
      <c r="F816" s="17"/>
      <c r="G816" s="21"/>
      <c r="H816" s="21"/>
      <c r="I816" s="22" t="str">
        <f aca="false">IF(D816="","",G816-H816)</f>
        <v/>
      </c>
      <c r="J816" s="23" t="str">
        <f aca="false">IF(D816="","",Settings!$C$6-E816)</f>
        <v/>
      </c>
      <c r="K816" s="10" t="str">
        <f aca="false">IF(D816="","",IF(J816&lt;=30,"0-30 days",IF(J816&lt;=45,"31-45 days",IF(J816&lt;=60,"46-60 days",IF(J816&lt;=90,"61-90 days",IF(J816&lt;=180,"91-180 days","Over 180 days"))))))</f>
        <v/>
      </c>
      <c r="L816" s="24" t="str">
        <f aca="false">IF(OR(D816="",NOT(OR(B816="Micro",B816="Small"))),"",IF(F816="",E816,F816)+IF(C816="",Settings!$C$10,MIN(C816,Settings!$C$11)))</f>
        <v/>
      </c>
      <c r="M816" s="23" t="str">
        <f aca="false">IF(L816="","",MAX(0,Settings!$C$6-L816))</f>
        <v/>
      </c>
      <c r="N816" s="10" t="str">
        <f aca="false">IF(D816="","",IF(I816&lt;=0,"Paid",IF(NOT(OR(B816="Micro",B816="Small")),"Not covered by s.15",IF(M816&gt;0,"MSME overdue","MSME within due date"))))</f>
        <v/>
      </c>
      <c r="O816" s="22" t="str">
        <f aca="false">IF(N816&lt;&gt;"MSME overdue","",ROUND(I816*((1+Settings!$C$9*Settings!$C$8/12)^(M816/(365/12))-1),0))</f>
        <v/>
      </c>
      <c r="P816" s="10" t="str">
        <f aca="false">IF(OR(L816="",I816&lt;=0),"",IF(L816&lt;=Settings!$C$7,IF(Settings!$C$6&gt;=Settings!$C$7,"Unpaid past due at year end: review","Pay before year end to avoid disallowance"),""))</f>
        <v/>
      </c>
    </row>
    <row r="817" customFormat="false" ht="15" hidden="false" customHeight="false" outlineLevel="0" collapsed="false">
      <c r="A817" s="8"/>
      <c r="B817" s="8"/>
      <c r="C817" s="19"/>
      <c r="D817" s="8"/>
      <c r="E817" s="17"/>
      <c r="F817" s="17"/>
      <c r="G817" s="21"/>
      <c r="H817" s="21"/>
      <c r="I817" s="22" t="str">
        <f aca="false">IF(D817="","",G817-H817)</f>
        <v/>
      </c>
      <c r="J817" s="23" t="str">
        <f aca="false">IF(D817="","",Settings!$C$6-E817)</f>
        <v/>
      </c>
      <c r="K817" s="10" t="str">
        <f aca="false">IF(D817="","",IF(J817&lt;=30,"0-30 days",IF(J817&lt;=45,"31-45 days",IF(J817&lt;=60,"46-60 days",IF(J817&lt;=90,"61-90 days",IF(J817&lt;=180,"91-180 days","Over 180 days"))))))</f>
        <v/>
      </c>
      <c r="L817" s="24" t="str">
        <f aca="false">IF(OR(D817="",NOT(OR(B817="Micro",B817="Small"))),"",IF(F817="",E817,F817)+IF(C817="",Settings!$C$10,MIN(C817,Settings!$C$11)))</f>
        <v/>
      </c>
      <c r="M817" s="23" t="str">
        <f aca="false">IF(L817="","",MAX(0,Settings!$C$6-L817))</f>
        <v/>
      </c>
      <c r="N817" s="10" t="str">
        <f aca="false">IF(D817="","",IF(I817&lt;=0,"Paid",IF(NOT(OR(B817="Micro",B817="Small")),"Not covered by s.15",IF(M817&gt;0,"MSME overdue","MSME within due date"))))</f>
        <v/>
      </c>
      <c r="O817" s="22" t="str">
        <f aca="false">IF(N817&lt;&gt;"MSME overdue","",ROUND(I817*((1+Settings!$C$9*Settings!$C$8/12)^(M817/(365/12))-1),0))</f>
        <v/>
      </c>
      <c r="P817" s="10" t="str">
        <f aca="false">IF(OR(L817="",I817&lt;=0),"",IF(L817&lt;=Settings!$C$7,IF(Settings!$C$6&gt;=Settings!$C$7,"Unpaid past due at year end: review","Pay before year end to avoid disallowance"),""))</f>
        <v/>
      </c>
    </row>
    <row r="818" customFormat="false" ht="15" hidden="false" customHeight="false" outlineLevel="0" collapsed="false">
      <c r="A818" s="8"/>
      <c r="B818" s="8"/>
      <c r="C818" s="19"/>
      <c r="D818" s="8"/>
      <c r="E818" s="17"/>
      <c r="F818" s="17"/>
      <c r="G818" s="21"/>
      <c r="H818" s="21"/>
      <c r="I818" s="22" t="str">
        <f aca="false">IF(D818="","",G818-H818)</f>
        <v/>
      </c>
      <c r="J818" s="23" t="str">
        <f aca="false">IF(D818="","",Settings!$C$6-E818)</f>
        <v/>
      </c>
      <c r="K818" s="10" t="str">
        <f aca="false">IF(D818="","",IF(J818&lt;=30,"0-30 days",IF(J818&lt;=45,"31-45 days",IF(J818&lt;=60,"46-60 days",IF(J818&lt;=90,"61-90 days",IF(J818&lt;=180,"91-180 days","Over 180 days"))))))</f>
        <v/>
      </c>
      <c r="L818" s="24" t="str">
        <f aca="false">IF(OR(D818="",NOT(OR(B818="Micro",B818="Small"))),"",IF(F818="",E818,F818)+IF(C818="",Settings!$C$10,MIN(C818,Settings!$C$11)))</f>
        <v/>
      </c>
      <c r="M818" s="23" t="str">
        <f aca="false">IF(L818="","",MAX(0,Settings!$C$6-L818))</f>
        <v/>
      </c>
      <c r="N818" s="10" t="str">
        <f aca="false">IF(D818="","",IF(I818&lt;=0,"Paid",IF(NOT(OR(B818="Micro",B818="Small")),"Not covered by s.15",IF(M818&gt;0,"MSME overdue","MSME within due date"))))</f>
        <v/>
      </c>
      <c r="O818" s="22" t="str">
        <f aca="false">IF(N818&lt;&gt;"MSME overdue","",ROUND(I818*((1+Settings!$C$9*Settings!$C$8/12)^(M818/(365/12))-1),0))</f>
        <v/>
      </c>
      <c r="P818" s="10" t="str">
        <f aca="false">IF(OR(L818="",I818&lt;=0),"",IF(L818&lt;=Settings!$C$7,IF(Settings!$C$6&gt;=Settings!$C$7,"Unpaid past due at year end: review","Pay before year end to avoid disallowance"),""))</f>
        <v/>
      </c>
    </row>
    <row r="819" customFormat="false" ht="15" hidden="false" customHeight="false" outlineLevel="0" collapsed="false">
      <c r="A819" s="8"/>
      <c r="B819" s="8"/>
      <c r="C819" s="19"/>
      <c r="D819" s="8"/>
      <c r="E819" s="17"/>
      <c r="F819" s="17"/>
      <c r="G819" s="21"/>
      <c r="H819" s="21"/>
      <c r="I819" s="22" t="str">
        <f aca="false">IF(D819="","",G819-H819)</f>
        <v/>
      </c>
      <c r="J819" s="23" t="str">
        <f aca="false">IF(D819="","",Settings!$C$6-E819)</f>
        <v/>
      </c>
      <c r="K819" s="10" t="str">
        <f aca="false">IF(D819="","",IF(J819&lt;=30,"0-30 days",IF(J819&lt;=45,"31-45 days",IF(J819&lt;=60,"46-60 days",IF(J819&lt;=90,"61-90 days",IF(J819&lt;=180,"91-180 days","Over 180 days"))))))</f>
        <v/>
      </c>
      <c r="L819" s="24" t="str">
        <f aca="false">IF(OR(D819="",NOT(OR(B819="Micro",B819="Small"))),"",IF(F819="",E819,F819)+IF(C819="",Settings!$C$10,MIN(C819,Settings!$C$11)))</f>
        <v/>
      </c>
      <c r="M819" s="23" t="str">
        <f aca="false">IF(L819="","",MAX(0,Settings!$C$6-L819))</f>
        <v/>
      </c>
      <c r="N819" s="10" t="str">
        <f aca="false">IF(D819="","",IF(I819&lt;=0,"Paid",IF(NOT(OR(B819="Micro",B819="Small")),"Not covered by s.15",IF(M819&gt;0,"MSME overdue","MSME within due date"))))</f>
        <v/>
      </c>
      <c r="O819" s="22" t="str">
        <f aca="false">IF(N819&lt;&gt;"MSME overdue","",ROUND(I819*((1+Settings!$C$9*Settings!$C$8/12)^(M819/(365/12))-1),0))</f>
        <v/>
      </c>
      <c r="P819" s="10" t="str">
        <f aca="false">IF(OR(L819="",I819&lt;=0),"",IF(L819&lt;=Settings!$C$7,IF(Settings!$C$6&gt;=Settings!$C$7,"Unpaid past due at year end: review","Pay before year end to avoid disallowance"),""))</f>
        <v/>
      </c>
    </row>
    <row r="820" customFormat="false" ht="15" hidden="false" customHeight="false" outlineLevel="0" collapsed="false">
      <c r="A820" s="8"/>
      <c r="B820" s="8"/>
      <c r="C820" s="19"/>
      <c r="D820" s="8"/>
      <c r="E820" s="17"/>
      <c r="F820" s="17"/>
      <c r="G820" s="21"/>
      <c r="H820" s="21"/>
      <c r="I820" s="22" t="str">
        <f aca="false">IF(D820="","",G820-H820)</f>
        <v/>
      </c>
      <c r="J820" s="23" t="str">
        <f aca="false">IF(D820="","",Settings!$C$6-E820)</f>
        <v/>
      </c>
      <c r="K820" s="10" t="str">
        <f aca="false">IF(D820="","",IF(J820&lt;=30,"0-30 days",IF(J820&lt;=45,"31-45 days",IF(J820&lt;=60,"46-60 days",IF(J820&lt;=90,"61-90 days",IF(J820&lt;=180,"91-180 days","Over 180 days"))))))</f>
        <v/>
      </c>
      <c r="L820" s="24" t="str">
        <f aca="false">IF(OR(D820="",NOT(OR(B820="Micro",B820="Small"))),"",IF(F820="",E820,F820)+IF(C820="",Settings!$C$10,MIN(C820,Settings!$C$11)))</f>
        <v/>
      </c>
      <c r="M820" s="23" t="str">
        <f aca="false">IF(L820="","",MAX(0,Settings!$C$6-L820))</f>
        <v/>
      </c>
      <c r="N820" s="10" t="str">
        <f aca="false">IF(D820="","",IF(I820&lt;=0,"Paid",IF(NOT(OR(B820="Micro",B820="Small")),"Not covered by s.15",IF(M820&gt;0,"MSME overdue","MSME within due date"))))</f>
        <v/>
      </c>
      <c r="O820" s="22" t="str">
        <f aca="false">IF(N820&lt;&gt;"MSME overdue","",ROUND(I820*((1+Settings!$C$9*Settings!$C$8/12)^(M820/(365/12))-1),0))</f>
        <v/>
      </c>
      <c r="P820" s="10" t="str">
        <f aca="false">IF(OR(L820="",I820&lt;=0),"",IF(L820&lt;=Settings!$C$7,IF(Settings!$C$6&gt;=Settings!$C$7,"Unpaid past due at year end: review","Pay before year end to avoid disallowance"),""))</f>
        <v/>
      </c>
    </row>
    <row r="821" customFormat="false" ht="15" hidden="false" customHeight="false" outlineLevel="0" collapsed="false">
      <c r="A821" s="8"/>
      <c r="B821" s="8"/>
      <c r="C821" s="19"/>
      <c r="D821" s="8"/>
      <c r="E821" s="17"/>
      <c r="F821" s="17"/>
      <c r="G821" s="21"/>
      <c r="H821" s="21"/>
      <c r="I821" s="22" t="str">
        <f aca="false">IF(D821="","",G821-H821)</f>
        <v/>
      </c>
      <c r="J821" s="23" t="str">
        <f aca="false">IF(D821="","",Settings!$C$6-E821)</f>
        <v/>
      </c>
      <c r="K821" s="10" t="str">
        <f aca="false">IF(D821="","",IF(J821&lt;=30,"0-30 days",IF(J821&lt;=45,"31-45 days",IF(J821&lt;=60,"46-60 days",IF(J821&lt;=90,"61-90 days",IF(J821&lt;=180,"91-180 days","Over 180 days"))))))</f>
        <v/>
      </c>
      <c r="L821" s="24" t="str">
        <f aca="false">IF(OR(D821="",NOT(OR(B821="Micro",B821="Small"))),"",IF(F821="",E821,F821)+IF(C821="",Settings!$C$10,MIN(C821,Settings!$C$11)))</f>
        <v/>
      </c>
      <c r="M821" s="23" t="str">
        <f aca="false">IF(L821="","",MAX(0,Settings!$C$6-L821))</f>
        <v/>
      </c>
      <c r="N821" s="10" t="str">
        <f aca="false">IF(D821="","",IF(I821&lt;=0,"Paid",IF(NOT(OR(B821="Micro",B821="Small")),"Not covered by s.15",IF(M821&gt;0,"MSME overdue","MSME within due date"))))</f>
        <v/>
      </c>
      <c r="O821" s="22" t="str">
        <f aca="false">IF(N821&lt;&gt;"MSME overdue","",ROUND(I821*((1+Settings!$C$9*Settings!$C$8/12)^(M821/(365/12))-1),0))</f>
        <v/>
      </c>
      <c r="P821" s="10" t="str">
        <f aca="false">IF(OR(L821="",I821&lt;=0),"",IF(L821&lt;=Settings!$C$7,IF(Settings!$C$6&gt;=Settings!$C$7,"Unpaid past due at year end: review","Pay before year end to avoid disallowance"),""))</f>
        <v/>
      </c>
    </row>
    <row r="822" customFormat="false" ht="15" hidden="false" customHeight="false" outlineLevel="0" collapsed="false">
      <c r="A822" s="8"/>
      <c r="B822" s="8"/>
      <c r="C822" s="19"/>
      <c r="D822" s="8"/>
      <c r="E822" s="17"/>
      <c r="F822" s="17"/>
      <c r="G822" s="21"/>
      <c r="H822" s="21"/>
      <c r="I822" s="22" t="str">
        <f aca="false">IF(D822="","",G822-H822)</f>
        <v/>
      </c>
      <c r="J822" s="23" t="str">
        <f aca="false">IF(D822="","",Settings!$C$6-E822)</f>
        <v/>
      </c>
      <c r="K822" s="10" t="str">
        <f aca="false">IF(D822="","",IF(J822&lt;=30,"0-30 days",IF(J822&lt;=45,"31-45 days",IF(J822&lt;=60,"46-60 days",IF(J822&lt;=90,"61-90 days",IF(J822&lt;=180,"91-180 days","Over 180 days"))))))</f>
        <v/>
      </c>
      <c r="L822" s="24" t="str">
        <f aca="false">IF(OR(D822="",NOT(OR(B822="Micro",B822="Small"))),"",IF(F822="",E822,F822)+IF(C822="",Settings!$C$10,MIN(C822,Settings!$C$11)))</f>
        <v/>
      </c>
      <c r="M822" s="23" t="str">
        <f aca="false">IF(L822="","",MAX(0,Settings!$C$6-L822))</f>
        <v/>
      </c>
      <c r="N822" s="10" t="str">
        <f aca="false">IF(D822="","",IF(I822&lt;=0,"Paid",IF(NOT(OR(B822="Micro",B822="Small")),"Not covered by s.15",IF(M822&gt;0,"MSME overdue","MSME within due date"))))</f>
        <v/>
      </c>
      <c r="O822" s="22" t="str">
        <f aca="false">IF(N822&lt;&gt;"MSME overdue","",ROUND(I822*((1+Settings!$C$9*Settings!$C$8/12)^(M822/(365/12))-1),0))</f>
        <v/>
      </c>
      <c r="P822" s="10" t="str">
        <f aca="false">IF(OR(L822="",I822&lt;=0),"",IF(L822&lt;=Settings!$C$7,IF(Settings!$C$6&gt;=Settings!$C$7,"Unpaid past due at year end: review","Pay before year end to avoid disallowance"),""))</f>
        <v/>
      </c>
    </row>
    <row r="823" customFormat="false" ht="15" hidden="false" customHeight="false" outlineLevel="0" collapsed="false">
      <c r="A823" s="8"/>
      <c r="B823" s="8"/>
      <c r="C823" s="19"/>
      <c r="D823" s="8"/>
      <c r="E823" s="17"/>
      <c r="F823" s="17"/>
      <c r="G823" s="21"/>
      <c r="H823" s="21"/>
      <c r="I823" s="22" t="str">
        <f aca="false">IF(D823="","",G823-H823)</f>
        <v/>
      </c>
      <c r="J823" s="23" t="str">
        <f aca="false">IF(D823="","",Settings!$C$6-E823)</f>
        <v/>
      </c>
      <c r="K823" s="10" t="str">
        <f aca="false">IF(D823="","",IF(J823&lt;=30,"0-30 days",IF(J823&lt;=45,"31-45 days",IF(J823&lt;=60,"46-60 days",IF(J823&lt;=90,"61-90 days",IF(J823&lt;=180,"91-180 days","Over 180 days"))))))</f>
        <v/>
      </c>
      <c r="L823" s="24" t="str">
        <f aca="false">IF(OR(D823="",NOT(OR(B823="Micro",B823="Small"))),"",IF(F823="",E823,F823)+IF(C823="",Settings!$C$10,MIN(C823,Settings!$C$11)))</f>
        <v/>
      </c>
      <c r="M823" s="23" t="str">
        <f aca="false">IF(L823="","",MAX(0,Settings!$C$6-L823))</f>
        <v/>
      </c>
      <c r="N823" s="10" t="str">
        <f aca="false">IF(D823="","",IF(I823&lt;=0,"Paid",IF(NOT(OR(B823="Micro",B823="Small")),"Not covered by s.15",IF(M823&gt;0,"MSME overdue","MSME within due date"))))</f>
        <v/>
      </c>
      <c r="O823" s="22" t="str">
        <f aca="false">IF(N823&lt;&gt;"MSME overdue","",ROUND(I823*((1+Settings!$C$9*Settings!$C$8/12)^(M823/(365/12))-1),0))</f>
        <v/>
      </c>
      <c r="P823" s="10" t="str">
        <f aca="false">IF(OR(L823="",I823&lt;=0),"",IF(L823&lt;=Settings!$C$7,IF(Settings!$C$6&gt;=Settings!$C$7,"Unpaid past due at year end: review","Pay before year end to avoid disallowance"),""))</f>
        <v/>
      </c>
    </row>
    <row r="824" customFormat="false" ht="15" hidden="false" customHeight="false" outlineLevel="0" collapsed="false">
      <c r="A824" s="8"/>
      <c r="B824" s="8"/>
      <c r="C824" s="19"/>
      <c r="D824" s="8"/>
      <c r="E824" s="17"/>
      <c r="F824" s="17"/>
      <c r="G824" s="21"/>
      <c r="H824" s="21"/>
      <c r="I824" s="22" t="str">
        <f aca="false">IF(D824="","",G824-H824)</f>
        <v/>
      </c>
      <c r="J824" s="23" t="str">
        <f aca="false">IF(D824="","",Settings!$C$6-E824)</f>
        <v/>
      </c>
      <c r="K824" s="10" t="str">
        <f aca="false">IF(D824="","",IF(J824&lt;=30,"0-30 days",IF(J824&lt;=45,"31-45 days",IF(J824&lt;=60,"46-60 days",IF(J824&lt;=90,"61-90 days",IF(J824&lt;=180,"91-180 days","Over 180 days"))))))</f>
        <v/>
      </c>
      <c r="L824" s="24" t="str">
        <f aca="false">IF(OR(D824="",NOT(OR(B824="Micro",B824="Small"))),"",IF(F824="",E824,F824)+IF(C824="",Settings!$C$10,MIN(C824,Settings!$C$11)))</f>
        <v/>
      </c>
      <c r="M824" s="23" t="str">
        <f aca="false">IF(L824="","",MAX(0,Settings!$C$6-L824))</f>
        <v/>
      </c>
      <c r="N824" s="10" t="str">
        <f aca="false">IF(D824="","",IF(I824&lt;=0,"Paid",IF(NOT(OR(B824="Micro",B824="Small")),"Not covered by s.15",IF(M824&gt;0,"MSME overdue","MSME within due date"))))</f>
        <v/>
      </c>
      <c r="O824" s="22" t="str">
        <f aca="false">IF(N824&lt;&gt;"MSME overdue","",ROUND(I824*((1+Settings!$C$9*Settings!$C$8/12)^(M824/(365/12))-1),0))</f>
        <v/>
      </c>
      <c r="P824" s="10" t="str">
        <f aca="false">IF(OR(L824="",I824&lt;=0),"",IF(L824&lt;=Settings!$C$7,IF(Settings!$C$6&gt;=Settings!$C$7,"Unpaid past due at year end: review","Pay before year end to avoid disallowance"),""))</f>
        <v/>
      </c>
    </row>
    <row r="825" customFormat="false" ht="15" hidden="false" customHeight="false" outlineLevel="0" collapsed="false">
      <c r="A825" s="8"/>
      <c r="B825" s="8"/>
      <c r="C825" s="19"/>
      <c r="D825" s="8"/>
      <c r="E825" s="17"/>
      <c r="F825" s="17"/>
      <c r="G825" s="21"/>
      <c r="H825" s="21"/>
      <c r="I825" s="22" t="str">
        <f aca="false">IF(D825="","",G825-H825)</f>
        <v/>
      </c>
      <c r="J825" s="23" t="str">
        <f aca="false">IF(D825="","",Settings!$C$6-E825)</f>
        <v/>
      </c>
      <c r="K825" s="10" t="str">
        <f aca="false">IF(D825="","",IF(J825&lt;=30,"0-30 days",IF(J825&lt;=45,"31-45 days",IF(J825&lt;=60,"46-60 days",IF(J825&lt;=90,"61-90 days",IF(J825&lt;=180,"91-180 days","Over 180 days"))))))</f>
        <v/>
      </c>
      <c r="L825" s="24" t="str">
        <f aca="false">IF(OR(D825="",NOT(OR(B825="Micro",B825="Small"))),"",IF(F825="",E825,F825)+IF(C825="",Settings!$C$10,MIN(C825,Settings!$C$11)))</f>
        <v/>
      </c>
      <c r="M825" s="23" t="str">
        <f aca="false">IF(L825="","",MAX(0,Settings!$C$6-L825))</f>
        <v/>
      </c>
      <c r="N825" s="10" t="str">
        <f aca="false">IF(D825="","",IF(I825&lt;=0,"Paid",IF(NOT(OR(B825="Micro",B825="Small")),"Not covered by s.15",IF(M825&gt;0,"MSME overdue","MSME within due date"))))</f>
        <v/>
      </c>
      <c r="O825" s="22" t="str">
        <f aca="false">IF(N825&lt;&gt;"MSME overdue","",ROUND(I825*((1+Settings!$C$9*Settings!$C$8/12)^(M825/(365/12))-1),0))</f>
        <v/>
      </c>
      <c r="P825" s="10" t="str">
        <f aca="false">IF(OR(L825="",I825&lt;=0),"",IF(L825&lt;=Settings!$C$7,IF(Settings!$C$6&gt;=Settings!$C$7,"Unpaid past due at year end: review","Pay before year end to avoid disallowance"),""))</f>
        <v/>
      </c>
    </row>
    <row r="826" customFormat="false" ht="15" hidden="false" customHeight="false" outlineLevel="0" collapsed="false">
      <c r="A826" s="8"/>
      <c r="B826" s="8"/>
      <c r="C826" s="19"/>
      <c r="D826" s="8"/>
      <c r="E826" s="17"/>
      <c r="F826" s="17"/>
      <c r="G826" s="21"/>
      <c r="H826" s="21"/>
      <c r="I826" s="22" t="str">
        <f aca="false">IF(D826="","",G826-H826)</f>
        <v/>
      </c>
      <c r="J826" s="23" t="str">
        <f aca="false">IF(D826="","",Settings!$C$6-E826)</f>
        <v/>
      </c>
      <c r="K826" s="10" t="str">
        <f aca="false">IF(D826="","",IF(J826&lt;=30,"0-30 days",IF(J826&lt;=45,"31-45 days",IF(J826&lt;=60,"46-60 days",IF(J826&lt;=90,"61-90 days",IF(J826&lt;=180,"91-180 days","Over 180 days"))))))</f>
        <v/>
      </c>
      <c r="L826" s="24" t="str">
        <f aca="false">IF(OR(D826="",NOT(OR(B826="Micro",B826="Small"))),"",IF(F826="",E826,F826)+IF(C826="",Settings!$C$10,MIN(C826,Settings!$C$11)))</f>
        <v/>
      </c>
      <c r="M826" s="23" t="str">
        <f aca="false">IF(L826="","",MAX(0,Settings!$C$6-L826))</f>
        <v/>
      </c>
      <c r="N826" s="10" t="str">
        <f aca="false">IF(D826="","",IF(I826&lt;=0,"Paid",IF(NOT(OR(B826="Micro",B826="Small")),"Not covered by s.15",IF(M826&gt;0,"MSME overdue","MSME within due date"))))</f>
        <v/>
      </c>
      <c r="O826" s="22" t="str">
        <f aca="false">IF(N826&lt;&gt;"MSME overdue","",ROUND(I826*((1+Settings!$C$9*Settings!$C$8/12)^(M826/(365/12))-1),0))</f>
        <v/>
      </c>
      <c r="P826" s="10" t="str">
        <f aca="false">IF(OR(L826="",I826&lt;=0),"",IF(L826&lt;=Settings!$C$7,IF(Settings!$C$6&gt;=Settings!$C$7,"Unpaid past due at year end: review","Pay before year end to avoid disallowance"),""))</f>
        <v/>
      </c>
    </row>
    <row r="827" customFormat="false" ht="15" hidden="false" customHeight="false" outlineLevel="0" collapsed="false">
      <c r="A827" s="8"/>
      <c r="B827" s="8"/>
      <c r="C827" s="19"/>
      <c r="D827" s="8"/>
      <c r="E827" s="17"/>
      <c r="F827" s="17"/>
      <c r="G827" s="21"/>
      <c r="H827" s="21"/>
      <c r="I827" s="22" t="str">
        <f aca="false">IF(D827="","",G827-H827)</f>
        <v/>
      </c>
      <c r="J827" s="23" t="str">
        <f aca="false">IF(D827="","",Settings!$C$6-E827)</f>
        <v/>
      </c>
      <c r="K827" s="10" t="str">
        <f aca="false">IF(D827="","",IF(J827&lt;=30,"0-30 days",IF(J827&lt;=45,"31-45 days",IF(J827&lt;=60,"46-60 days",IF(J827&lt;=90,"61-90 days",IF(J827&lt;=180,"91-180 days","Over 180 days"))))))</f>
        <v/>
      </c>
      <c r="L827" s="24" t="str">
        <f aca="false">IF(OR(D827="",NOT(OR(B827="Micro",B827="Small"))),"",IF(F827="",E827,F827)+IF(C827="",Settings!$C$10,MIN(C827,Settings!$C$11)))</f>
        <v/>
      </c>
      <c r="M827" s="23" t="str">
        <f aca="false">IF(L827="","",MAX(0,Settings!$C$6-L827))</f>
        <v/>
      </c>
      <c r="N827" s="10" t="str">
        <f aca="false">IF(D827="","",IF(I827&lt;=0,"Paid",IF(NOT(OR(B827="Micro",B827="Small")),"Not covered by s.15",IF(M827&gt;0,"MSME overdue","MSME within due date"))))</f>
        <v/>
      </c>
      <c r="O827" s="22" t="str">
        <f aca="false">IF(N827&lt;&gt;"MSME overdue","",ROUND(I827*((1+Settings!$C$9*Settings!$C$8/12)^(M827/(365/12))-1),0))</f>
        <v/>
      </c>
      <c r="P827" s="10" t="str">
        <f aca="false">IF(OR(L827="",I827&lt;=0),"",IF(L827&lt;=Settings!$C$7,IF(Settings!$C$6&gt;=Settings!$C$7,"Unpaid past due at year end: review","Pay before year end to avoid disallowance"),""))</f>
        <v/>
      </c>
    </row>
    <row r="828" customFormat="false" ht="15" hidden="false" customHeight="false" outlineLevel="0" collapsed="false">
      <c r="A828" s="8"/>
      <c r="B828" s="8"/>
      <c r="C828" s="19"/>
      <c r="D828" s="8"/>
      <c r="E828" s="17"/>
      <c r="F828" s="17"/>
      <c r="G828" s="21"/>
      <c r="H828" s="21"/>
      <c r="I828" s="22" t="str">
        <f aca="false">IF(D828="","",G828-H828)</f>
        <v/>
      </c>
      <c r="J828" s="23" t="str">
        <f aca="false">IF(D828="","",Settings!$C$6-E828)</f>
        <v/>
      </c>
      <c r="K828" s="10" t="str">
        <f aca="false">IF(D828="","",IF(J828&lt;=30,"0-30 days",IF(J828&lt;=45,"31-45 days",IF(J828&lt;=60,"46-60 days",IF(J828&lt;=90,"61-90 days",IF(J828&lt;=180,"91-180 days","Over 180 days"))))))</f>
        <v/>
      </c>
      <c r="L828" s="24" t="str">
        <f aca="false">IF(OR(D828="",NOT(OR(B828="Micro",B828="Small"))),"",IF(F828="",E828,F828)+IF(C828="",Settings!$C$10,MIN(C828,Settings!$C$11)))</f>
        <v/>
      </c>
      <c r="M828" s="23" t="str">
        <f aca="false">IF(L828="","",MAX(0,Settings!$C$6-L828))</f>
        <v/>
      </c>
      <c r="N828" s="10" t="str">
        <f aca="false">IF(D828="","",IF(I828&lt;=0,"Paid",IF(NOT(OR(B828="Micro",B828="Small")),"Not covered by s.15",IF(M828&gt;0,"MSME overdue","MSME within due date"))))</f>
        <v/>
      </c>
      <c r="O828" s="22" t="str">
        <f aca="false">IF(N828&lt;&gt;"MSME overdue","",ROUND(I828*((1+Settings!$C$9*Settings!$C$8/12)^(M828/(365/12))-1),0))</f>
        <v/>
      </c>
      <c r="P828" s="10" t="str">
        <f aca="false">IF(OR(L828="",I828&lt;=0),"",IF(L828&lt;=Settings!$C$7,IF(Settings!$C$6&gt;=Settings!$C$7,"Unpaid past due at year end: review","Pay before year end to avoid disallowance"),""))</f>
        <v/>
      </c>
    </row>
    <row r="829" customFormat="false" ht="15" hidden="false" customHeight="false" outlineLevel="0" collapsed="false">
      <c r="A829" s="8"/>
      <c r="B829" s="8"/>
      <c r="C829" s="19"/>
      <c r="D829" s="8"/>
      <c r="E829" s="17"/>
      <c r="F829" s="17"/>
      <c r="G829" s="21"/>
      <c r="H829" s="21"/>
      <c r="I829" s="22" t="str">
        <f aca="false">IF(D829="","",G829-H829)</f>
        <v/>
      </c>
      <c r="J829" s="23" t="str">
        <f aca="false">IF(D829="","",Settings!$C$6-E829)</f>
        <v/>
      </c>
      <c r="K829" s="10" t="str">
        <f aca="false">IF(D829="","",IF(J829&lt;=30,"0-30 days",IF(J829&lt;=45,"31-45 days",IF(J829&lt;=60,"46-60 days",IF(J829&lt;=90,"61-90 days",IF(J829&lt;=180,"91-180 days","Over 180 days"))))))</f>
        <v/>
      </c>
      <c r="L829" s="24" t="str">
        <f aca="false">IF(OR(D829="",NOT(OR(B829="Micro",B829="Small"))),"",IF(F829="",E829,F829)+IF(C829="",Settings!$C$10,MIN(C829,Settings!$C$11)))</f>
        <v/>
      </c>
      <c r="M829" s="23" t="str">
        <f aca="false">IF(L829="","",MAX(0,Settings!$C$6-L829))</f>
        <v/>
      </c>
      <c r="N829" s="10" t="str">
        <f aca="false">IF(D829="","",IF(I829&lt;=0,"Paid",IF(NOT(OR(B829="Micro",B829="Small")),"Not covered by s.15",IF(M829&gt;0,"MSME overdue","MSME within due date"))))</f>
        <v/>
      </c>
      <c r="O829" s="22" t="str">
        <f aca="false">IF(N829&lt;&gt;"MSME overdue","",ROUND(I829*((1+Settings!$C$9*Settings!$C$8/12)^(M829/(365/12))-1),0))</f>
        <v/>
      </c>
      <c r="P829" s="10" t="str">
        <f aca="false">IF(OR(L829="",I829&lt;=0),"",IF(L829&lt;=Settings!$C$7,IF(Settings!$C$6&gt;=Settings!$C$7,"Unpaid past due at year end: review","Pay before year end to avoid disallowance"),""))</f>
        <v/>
      </c>
    </row>
    <row r="830" customFormat="false" ht="15" hidden="false" customHeight="false" outlineLevel="0" collapsed="false">
      <c r="A830" s="8"/>
      <c r="B830" s="8"/>
      <c r="C830" s="19"/>
      <c r="D830" s="8"/>
      <c r="E830" s="17"/>
      <c r="F830" s="17"/>
      <c r="G830" s="21"/>
      <c r="H830" s="21"/>
      <c r="I830" s="22" t="str">
        <f aca="false">IF(D830="","",G830-H830)</f>
        <v/>
      </c>
      <c r="J830" s="23" t="str">
        <f aca="false">IF(D830="","",Settings!$C$6-E830)</f>
        <v/>
      </c>
      <c r="K830" s="10" t="str">
        <f aca="false">IF(D830="","",IF(J830&lt;=30,"0-30 days",IF(J830&lt;=45,"31-45 days",IF(J830&lt;=60,"46-60 days",IF(J830&lt;=90,"61-90 days",IF(J830&lt;=180,"91-180 days","Over 180 days"))))))</f>
        <v/>
      </c>
      <c r="L830" s="24" t="str">
        <f aca="false">IF(OR(D830="",NOT(OR(B830="Micro",B830="Small"))),"",IF(F830="",E830,F830)+IF(C830="",Settings!$C$10,MIN(C830,Settings!$C$11)))</f>
        <v/>
      </c>
      <c r="M830" s="23" t="str">
        <f aca="false">IF(L830="","",MAX(0,Settings!$C$6-L830))</f>
        <v/>
      </c>
      <c r="N830" s="10" t="str">
        <f aca="false">IF(D830="","",IF(I830&lt;=0,"Paid",IF(NOT(OR(B830="Micro",B830="Small")),"Not covered by s.15",IF(M830&gt;0,"MSME overdue","MSME within due date"))))</f>
        <v/>
      </c>
      <c r="O830" s="22" t="str">
        <f aca="false">IF(N830&lt;&gt;"MSME overdue","",ROUND(I830*((1+Settings!$C$9*Settings!$C$8/12)^(M830/(365/12))-1),0))</f>
        <v/>
      </c>
      <c r="P830" s="10" t="str">
        <f aca="false">IF(OR(L830="",I830&lt;=0),"",IF(L830&lt;=Settings!$C$7,IF(Settings!$C$6&gt;=Settings!$C$7,"Unpaid past due at year end: review","Pay before year end to avoid disallowance"),""))</f>
        <v/>
      </c>
    </row>
    <row r="831" customFormat="false" ht="15" hidden="false" customHeight="false" outlineLevel="0" collapsed="false">
      <c r="A831" s="8"/>
      <c r="B831" s="8"/>
      <c r="C831" s="19"/>
      <c r="D831" s="8"/>
      <c r="E831" s="17"/>
      <c r="F831" s="17"/>
      <c r="G831" s="21"/>
      <c r="H831" s="21"/>
      <c r="I831" s="22" t="str">
        <f aca="false">IF(D831="","",G831-H831)</f>
        <v/>
      </c>
      <c r="J831" s="23" t="str">
        <f aca="false">IF(D831="","",Settings!$C$6-E831)</f>
        <v/>
      </c>
      <c r="K831" s="10" t="str">
        <f aca="false">IF(D831="","",IF(J831&lt;=30,"0-30 days",IF(J831&lt;=45,"31-45 days",IF(J831&lt;=60,"46-60 days",IF(J831&lt;=90,"61-90 days",IF(J831&lt;=180,"91-180 days","Over 180 days"))))))</f>
        <v/>
      </c>
      <c r="L831" s="24" t="str">
        <f aca="false">IF(OR(D831="",NOT(OR(B831="Micro",B831="Small"))),"",IF(F831="",E831,F831)+IF(C831="",Settings!$C$10,MIN(C831,Settings!$C$11)))</f>
        <v/>
      </c>
      <c r="M831" s="23" t="str">
        <f aca="false">IF(L831="","",MAX(0,Settings!$C$6-L831))</f>
        <v/>
      </c>
      <c r="N831" s="10" t="str">
        <f aca="false">IF(D831="","",IF(I831&lt;=0,"Paid",IF(NOT(OR(B831="Micro",B831="Small")),"Not covered by s.15",IF(M831&gt;0,"MSME overdue","MSME within due date"))))</f>
        <v/>
      </c>
      <c r="O831" s="22" t="str">
        <f aca="false">IF(N831&lt;&gt;"MSME overdue","",ROUND(I831*((1+Settings!$C$9*Settings!$C$8/12)^(M831/(365/12))-1),0))</f>
        <v/>
      </c>
      <c r="P831" s="10" t="str">
        <f aca="false">IF(OR(L831="",I831&lt;=0),"",IF(L831&lt;=Settings!$C$7,IF(Settings!$C$6&gt;=Settings!$C$7,"Unpaid past due at year end: review","Pay before year end to avoid disallowance"),""))</f>
        <v/>
      </c>
    </row>
    <row r="832" customFormat="false" ht="15" hidden="false" customHeight="false" outlineLevel="0" collapsed="false">
      <c r="A832" s="8"/>
      <c r="B832" s="8"/>
      <c r="C832" s="19"/>
      <c r="D832" s="8"/>
      <c r="E832" s="17"/>
      <c r="F832" s="17"/>
      <c r="G832" s="21"/>
      <c r="H832" s="21"/>
      <c r="I832" s="22" t="str">
        <f aca="false">IF(D832="","",G832-H832)</f>
        <v/>
      </c>
      <c r="J832" s="23" t="str">
        <f aca="false">IF(D832="","",Settings!$C$6-E832)</f>
        <v/>
      </c>
      <c r="K832" s="10" t="str">
        <f aca="false">IF(D832="","",IF(J832&lt;=30,"0-30 days",IF(J832&lt;=45,"31-45 days",IF(J832&lt;=60,"46-60 days",IF(J832&lt;=90,"61-90 days",IF(J832&lt;=180,"91-180 days","Over 180 days"))))))</f>
        <v/>
      </c>
      <c r="L832" s="24" t="str">
        <f aca="false">IF(OR(D832="",NOT(OR(B832="Micro",B832="Small"))),"",IF(F832="",E832,F832)+IF(C832="",Settings!$C$10,MIN(C832,Settings!$C$11)))</f>
        <v/>
      </c>
      <c r="M832" s="23" t="str">
        <f aca="false">IF(L832="","",MAX(0,Settings!$C$6-L832))</f>
        <v/>
      </c>
      <c r="N832" s="10" t="str">
        <f aca="false">IF(D832="","",IF(I832&lt;=0,"Paid",IF(NOT(OR(B832="Micro",B832="Small")),"Not covered by s.15",IF(M832&gt;0,"MSME overdue","MSME within due date"))))</f>
        <v/>
      </c>
      <c r="O832" s="22" t="str">
        <f aca="false">IF(N832&lt;&gt;"MSME overdue","",ROUND(I832*((1+Settings!$C$9*Settings!$C$8/12)^(M832/(365/12))-1),0))</f>
        <v/>
      </c>
      <c r="P832" s="10" t="str">
        <f aca="false">IF(OR(L832="",I832&lt;=0),"",IF(L832&lt;=Settings!$C$7,IF(Settings!$C$6&gt;=Settings!$C$7,"Unpaid past due at year end: review","Pay before year end to avoid disallowance"),""))</f>
        <v/>
      </c>
    </row>
    <row r="833" customFormat="false" ht="15" hidden="false" customHeight="false" outlineLevel="0" collapsed="false">
      <c r="A833" s="8"/>
      <c r="B833" s="8"/>
      <c r="C833" s="19"/>
      <c r="D833" s="8"/>
      <c r="E833" s="17"/>
      <c r="F833" s="17"/>
      <c r="G833" s="21"/>
      <c r="H833" s="21"/>
      <c r="I833" s="22" t="str">
        <f aca="false">IF(D833="","",G833-H833)</f>
        <v/>
      </c>
      <c r="J833" s="23" t="str">
        <f aca="false">IF(D833="","",Settings!$C$6-E833)</f>
        <v/>
      </c>
      <c r="K833" s="10" t="str">
        <f aca="false">IF(D833="","",IF(J833&lt;=30,"0-30 days",IF(J833&lt;=45,"31-45 days",IF(J833&lt;=60,"46-60 days",IF(J833&lt;=90,"61-90 days",IF(J833&lt;=180,"91-180 days","Over 180 days"))))))</f>
        <v/>
      </c>
      <c r="L833" s="24" t="str">
        <f aca="false">IF(OR(D833="",NOT(OR(B833="Micro",B833="Small"))),"",IF(F833="",E833,F833)+IF(C833="",Settings!$C$10,MIN(C833,Settings!$C$11)))</f>
        <v/>
      </c>
      <c r="M833" s="23" t="str">
        <f aca="false">IF(L833="","",MAX(0,Settings!$C$6-L833))</f>
        <v/>
      </c>
      <c r="N833" s="10" t="str">
        <f aca="false">IF(D833="","",IF(I833&lt;=0,"Paid",IF(NOT(OR(B833="Micro",B833="Small")),"Not covered by s.15",IF(M833&gt;0,"MSME overdue","MSME within due date"))))</f>
        <v/>
      </c>
      <c r="O833" s="22" t="str">
        <f aca="false">IF(N833&lt;&gt;"MSME overdue","",ROUND(I833*((1+Settings!$C$9*Settings!$C$8/12)^(M833/(365/12))-1),0))</f>
        <v/>
      </c>
      <c r="P833" s="10" t="str">
        <f aca="false">IF(OR(L833="",I833&lt;=0),"",IF(L833&lt;=Settings!$C$7,IF(Settings!$C$6&gt;=Settings!$C$7,"Unpaid past due at year end: review","Pay before year end to avoid disallowance"),""))</f>
        <v/>
      </c>
    </row>
    <row r="834" customFormat="false" ht="15" hidden="false" customHeight="false" outlineLevel="0" collapsed="false">
      <c r="A834" s="8"/>
      <c r="B834" s="8"/>
      <c r="C834" s="19"/>
      <c r="D834" s="8"/>
      <c r="E834" s="17"/>
      <c r="F834" s="17"/>
      <c r="G834" s="21"/>
      <c r="H834" s="21"/>
      <c r="I834" s="22" t="str">
        <f aca="false">IF(D834="","",G834-H834)</f>
        <v/>
      </c>
      <c r="J834" s="23" t="str">
        <f aca="false">IF(D834="","",Settings!$C$6-E834)</f>
        <v/>
      </c>
      <c r="K834" s="10" t="str">
        <f aca="false">IF(D834="","",IF(J834&lt;=30,"0-30 days",IF(J834&lt;=45,"31-45 days",IF(J834&lt;=60,"46-60 days",IF(J834&lt;=90,"61-90 days",IF(J834&lt;=180,"91-180 days","Over 180 days"))))))</f>
        <v/>
      </c>
      <c r="L834" s="24" t="str">
        <f aca="false">IF(OR(D834="",NOT(OR(B834="Micro",B834="Small"))),"",IF(F834="",E834,F834)+IF(C834="",Settings!$C$10,MIN(C834,Settings!$C$11)))</f>
        <v/>
      </c>
      <c r="M834" s="23" t="str">
        <f aca="false">IF(L834="","",MAX(0,Settings!$C$6-L834))</f>
        <v/>
      </c>
      <c r="N834" s="10" t="str">
        <f aca="false">IF(D834="","",IF(I834&lt;=0,"Paid",IF(NOT(OR(B834="Micro",B834="Small")),"Not covered by s.15",IF(M834&gt;0,"MSME overdue","MSME within due date"))))</f>
        <v/>
      </c>
      <c r="O834" s="22" t="str">
        <f aca="false">IF(N834&lt;&gt;"MSME overdue","",ROUND(I834*((1+Settings!$C$9*Settings!$C$8/12)^(M834/(365/12))-1),0))</f>
        <v/>
      </c>
      <c r="P834" s="10" t="str">
        <f aca="false">IF(OR(L834="",I834&lt;=0),"",IF(L834&lt;=Settings!$C$7,IF(Settings!$C$6&gt;=Settings!$C$7,"Unpaid past due at year end: review","Pay before year end to avoid disallowance"),""))</f>
        <v/>
      </c>
    </row>
    <row r="835" customFormat="false" ht="15" hidden="false" customHeight="false" outlineLevel="0" collapsed="false">
      <c r="A835" s="8"/>
      <c r="B835" s="8"/>
      <c r="C835" s="19"/>
      <c r="D835" s="8"/>
      <c r="E835" s="17"/>
      <c r="F835" s="17"/>
      <c r="G835" s="21"/>
      <c r="H835" s="21"/>
      <c r="I835" s="22" t="str">
        <f aca="false">IF(D835="","",G835-H835)</f>
        <v/>
      </c>
      <c r="J835" s="23" t="str">
        <f aca="false">IF(D835="","",Settings!$C$6-E835)</f>
        <v/>
      </c>
      <c r="K835" s="10" t="str">
        <f aca="false">IF(D835="","",IF(J835&lt;=30,"0-30 days",IF(J835&lt;=45,"31-45 days",IF(J835&lt;=60,"46-60 days",IF(J835&lt;=90,"61-90 days",IF(J835&lt;=180,"91-180 days","Over 180 days"))))))</f>
        <v/>
      </c>
      <c r="L835" s="24" t="str">
        <f aca="false">IF(OR(D835="",NOT(OR(B835="Micro",B835="Small"))),"",IF(F835="",E835,F835)+IF(C835="",Settings!$C$10,MIN(C835,Settings!$C$11)))</f>
        <v/>
      </c>
      <c r="M835" s="23" t="str">
        <f aca="false">IF(L835="","",MAX(0,Settings!$C$6-L835))</f>
        <v/>
      </c>
      <c r="N835" s="10" t="str">
        <f aca="false">IF(D835="","",IF(I835&lt;=0,"Paid",IF(NOT(OR(B835="Micro",B835="Small")),"Not covered by s.15",IF(M835&gt;0,"MSME overdue","MSME within due date"))))</f>
        <v/>
      </c>
      <c r="O835" s="22" t="str">
        <f aca="false">IF(N835&lt;&gt;"MSME overdue","",ROUND(I835*((1+Settings!$C$9*Settings!$C$8/12)^(M835/(365/12))-1),0))</f>
        <v/>
      </c>
      <c r="P835" s="10" t="str">
        <f aca="false">IF(OR(L835="",I835&lt;=0),"",IF(L835&lt;=Settings!$C$7,IF(Settings!$C$6&gt;=Settings!$C$7,"Unpaid past due at year end: review","Pay before year end to avoid disallowance"),""))</f>
        <v/>
      </c>
    </row>
    <row r="836" customFormat="false" ht="15" hidden="false" customHeight="false" outlineLevel="0" collapsed="false">
      <c r="A836" s="8"/>
      <c r="B836" s="8"/>
      <c r="C836" s="19"/>
      <c r="D836" s="8"/>
      <c r="E836" s="17"/>
      <c r="F836" s="17"/>
      <c r="G836" s="21"/>
      <c r="H836" s="21"/>
      <c r="I836" s="22" t="str">
        <f aca="false">IF(D836="","",G836-H836)</f>
        <v/>
      </c>
      <c r="J836" s="23" t="str">
        <f aca="false">IF(D836="","",Settings!$C$6-E836)</f>
        <v/>
      </c>
      <c r="K836" s="10" t="str">
        <f aca="false">IF(D836="","",IF(J836&lt;=30,"0-30 days",IF(J836&lt;=45,"31-45 days",IF(J836&lt;=60,"46-60 days",IF(J836&lt;=90,"61-90 days",IF(J836&lt;=180,"91-180 days","Over 180 days"))))))</f>
        <v/>
      </c>
      <c r="L836" s="24" t="str">
        <f aca="false">IF(OR(D836="",NOT(OR(B836="Micro",B836="Small"))),"",IF(F836="",E836,F836)+IF(C836="",Settings!$C$10,MIN(C836,Settings!$C$11)))</f>
        <v/>
      </c>
      <c r="M836" s="23" t="str">
        <f aca="false">IF(L836="","",MAX(0,Settings!$C$6-L836))</f>
        <v/>
      </c>
      <c r="N836" s="10" t="str">
        <f aca="false">IF(D836="","",IF(I836&lt;=0,"Paid",IF(NOT(OR(B836="Micro",B836="Small")),"Not covered by s.15",IF(M836&gt;0,"MSME overdue","MSME within due date"))))</f>
        <v/>
      </c>
      <c r="O836" s="22" t="str">
        <f aca="false">IF(N836&lt;&gt;"MSME overdue","",ROUND(I836*((1+Settings!$C$9*Settings!$C$8/12)^(M836/(365/12))-1),0))</f>
        <v/>
      </c>
      <c r="P836" s="10" t="str">
        <f aca="false">IF(OR(L836="",I836&lt;=0),"",IF(L836&lt;=Settings!$C$7,IF(Settings!$C$6&gt;=Settings!$C$7,"Unpaid past due at year end: review","Pay before year end to avoid disallowance"),""))</f>
        <v/>
      </c>
    </row>
    <row r="837" customFormat="false" ht="15" hidden="false" customHeight="false" outlineLevel="0" collapsed="false">
      <c r="A837" s="8"/>
      <c r="B837" s="8"/>
      <c r="C837" s="19"/>
      <c r="D837" s="8"/>
      <c r="E837" s="17"/>
      <c r="F837" s="17"/>
      <c r="G837" s="21"/>
      <c r="H837" s="21"/>
      <c r="I837" s="22" t="str">
        <f aca="false">IF(D837="","",G837-H837)</f>
        <v/>
      </c>
      <c r="J837" s="23" t="str">
        <f aca="false">IF(D837="","",Settings!$C$6-E837)</f>
        <v/>
      </c>
      <c r="K837" s="10" t="str">
        <f aca="false">IF(D837="","",IF(J837&lt;=30,"0-30 days",IF(J837&lt;=45,"31-45 days",IF(J837&lt;=60,"46-60 days",IF(J837&lt;=90,"61-90 days",IF(J837&lt;=180,"91-180 days","Over 180 days"))))))</f>
        <v/>
      </c>
      <c r="L837" s="24" t="str">
        <f aca="false">IF(OR(D837="",NOT(OR(B837="Micro",B837="Small"))),"",IF(F837="",E837,F837)+IF(C837="",Settings!$C$10,MIN(C837,Settings!$C$11)))</f>
        <v/>
      </c>
      <c r="M837" s="23" t="str">
        <f aca="false">IF(L837="","",MAX(0,Settings!$C$6-L837))</f>
        <v/>
      </c>
      <c r="N837" s="10" t="str">
        <f aca="false">IF(D837="","",IF(I837&lt;=0,"Paid",IF(NOT(OR(B837="Micro",B837="Small")),"Not covered by s.15",IF(M837&gt;0,"MSME overdue","MSME within due date"))))</f>
        <v/>
      </c>
      <c r="O837" s="22" t="str">
        <f aca="false">IF(N837&lt;&gt;"MSME overdue","",ROUND(I837*((1+Settings!$C$9*Settings!$C$8/12)^(M837/(365/12))-1),0))</f>
        <v/>
      </c>
      <c r="P837" s="10" t="str">
        <f aca="false">IF(OR(L837="",I837&lt;=0),"",IF(L837&lt;=Settings!$C$7,IF(Settings!$C$6&gt;=Settings!$C$7,"Unpaid past due at year end: review","Pay before year end to avoid disallowance"),""))</f>
        <v/>
      </c>
    </row>
    <row r="838" customFormat="false" ht="15" hidden="false" customHeight="false" outlineLevel="0" collapsed="false">
      <c r="A838" s="8"/>
      <c r="B838" s="8"/>
      <c r="C838" s="19"/>
      <c r="D838" s="8"/>
      <c r="E838" s="17"/>
      <c r="F838" s="17"/>
      <c r="G838" s="21"/>
      <c r="H838" s="21"/>
      <c r="I838" s="22" t="str">
        <f aca="false">IF(D838="","",G838-H838)</f>
        <v/>
      </c>
      <c r="J838" s="23" t="str">
        <f aca="false">IF(D838="","",Settings!$C$6-E838)</f>
        <v/>
      </c>
      <c r="K838" s="10" t="str">
        <f aca="false">IF(D838="","",IF(J838&lt;=30,"0-30 days",IF(J838&lt;=45,"31-45 days",IF(J838&lt;=60,"46-60 days",IF(J838&lt;=90,"61-90 days",IF(J838&lt;=180,"91-180 days","Over 180 days"))))))</f>
        <v/>
      </c>
      <c r="L838" s="24" t="str">
        <f aca="false">IF(OR(D838="",NOT(OR(B838="Micro",B838="Small"))),"",IF(F838="",E838,F838)+IF(C838="",Settings!$C$10,MIN(C838,Settings!$C$11)))</f>
        <v/>
      </c>
      <c r="M838" s="23" t="str">
        <f aca="false">IF(L838="","",MAX(0,Settings!$C$6-L838))</f>
        <v/>
      </c>
      <c r="N838" s="10" t="str">
        <f aca="false">IF(D838="","",IF(I838&lt;=0,"Paid",IF(NOT(OR(B838="Micro",B838="Small")),"Not covered by s.15",IF(M838&gt;0,"MSME overdue","MSME within due date"))))</f>
        <v/>
      </c>
      <c r="O838" s="22" t="str">
        <f aca="false">IF(N838&lt;&gt;"MSME overdue","",ROUND(I838*((1+Settings!$C$9*Settings!$C$8/12)^(M838/(365/12))-1),0))</f>
        <v/>
      </c>
      <c r="P838" s="10" t="str">
        <f aca="false">IF(OR(L838="",I838&lt;=0),"",IF(L838&lt;=Settings!$C$7,IF(Settings!$C$6&gt;=Settings!$C$7,"Unpaid past due at year end: review","Pay before year end to avoid disallowance"),""))</f>
        <v/>
      </c>
    </row>
    <row r="839" customFormat="false" ht="15" hidden="false" customHeight="false" outlineLevel="0" collapsed="false">
      <c r="A839" s="8"/>
      <c r="B839" s="8"/>
      <c r="C839" s="19"/>
      <c r="D839" s="8"/>
      <c r="E839" s="17"/>
      <c r="F839" s="17"/>
      <c r="G839" s="21"/>
      <c r="H839" s="21"/>
      <c r="I839" s="22" t="str">
        <f aca="false">IF(D839="","",G839-H839)</f>
        <v/>
      </c>
      <c r="J839" s="23" t="str">
        <f aca="false">IF(D839="","",Settings!$C$6-E839)</f>
        <v/>
      </c>
      <c r="K839" s="10" t="str">
        <f aca="false">IF(D839="","",IF(J839&lt;=30,"0-30 days",IF(J839&lt;=45,"31-45 days",IF(J839&lt;=60,"46-60 days",IF(J839&lt;=90,"61-90 days",IF(J839&lt;=180,"91-180 days","Over 180 days"))))))</f>
        <v/>
      </c>
      <c r="L839" s="24" t="str">
        <f aca="false">IF(OR(D839="",NOT(OR(B839="Micro",B839="Small"))),"",IF(F839="",E839,F839)+IF(C839="",Settings!$C$10,MIN(C839,Settings!$C$11)))</f>
        <v/>
      </c>
      <c r="M839" s="23" t="str">
        <f aca="false">IF(L839="","",MAX(0,Settings!$C$6-L839))</f>
        <v/>
      </c>
      <c r="N839" s="10" t="str">
        <f aca="false">IF(D839="","",IF(I839&lt;=0,"Paid",IF(NOT(OR(B839="Micro",B839="Small")),"Not covered by s.15",IF(M839&gt;0,"MSME overdue","MSME within due date"))))</f>
        <v/>
      </c>
      <c r="O839" s="22" t="str">
        <f aca="false">IF(N839&lt;&gt;"MSME overdue","",ROUND(I839*((1+Settings!$C$9*Settings!$C$8/12)^(M839/(365/12))-1),0))</f>
        <v/>
      </c>
      <c r="P839" s="10" t="str">
        <f aca="false">IF(OR(L839="",I839&lt;=0),"",IF(L839&lt;=Settings!$C$7,IF(Settings!$C$6&gt;=Settings!$C$7,"Unpaid past due at year end: review","Pay before year end to avoid disallowance"),""))</f>
        <v/>
      </c>
    </row>
    <row r="840" customFormat="false" ht="15" hidden="false" customHeight="false" outlineLevel="0" collapsed="false">
      <c r="A840" s="8"/>
      <c r="B840" s="8"/>
      <c r="C840" s="19"/>
      <c r="D840" s="8"/>
      <c r="E840" s="17"/>
      <c r="F840" s="17"/>
      <c r="G840" s="21"/>
      <c r="H840" s="21"/>
      <c r="I840" s="22" t="str">
        <f aca="false">IF(D840="","",G840-H840)</f>
        <v/>
      </c>
      <c r="J840" s="23" t="str">
        <f aca="false">IF(D840="","",Settings!$C$6-E840)</f>
        <v/>
      </c>
      <c r="K840" s="10" t="str">
        <f aca="false">IF(D840="","",IF(J840&lt;=30,"0-30 days",IF(J840&lt;=45,"31-45 days",IF(J840&lt;=60,"46-60 days",IF(J840&lt;=90,"61-90 days",IF(J840&lt;=180,"91-180 days","Over 180 days"))))))</f>
        <v/>
      </c>
      <c r="L840" s="24" t="str">
        <f aca="false">IF(OR(D840="",NOT(OR(B840="Micro",B840="Small"))),"",IF(F840="",E840,F840)+IF(C840="",Settings!$C$10,MIN(C840,Settings!$C$11)))</f>
        <v/>
      </c>
      <c r="M840" s="23" t="str">
        <f aca="false">IF(L840="","",MAX(0,Settings!$C$6-L840))</f>
        <v/>
      </c>
      <c r="N840" s="10" t="str">
        <f aca="false">IF(D840="","",IF(I840&lt;=0,"Paid",IF(NOT(OR(B840="Micro",B840="Small")),"Not covered by s.15",IF(M840&gt;0,"MSME overdue","MSME within due date"))))</f>
        <v/>
      </c>
      <c r="O840" s="22" t="str">
        <f aca="false">IF(N840&lt;&gt;"MSME overdue","",ROUND(I840*((1+Settings!$C$9*Settings!$C$8/12)^(M840/(365/12))-1),0))</f>
        <v/>
      </c>
      <c r="P840" s="10" t="str">
        <f aca="false">IF(OR(L840="",I840&lt;=0),"",IF(L840&lt;=Settings!$C$7,IF(Settings!$C$6&gt;=Settings!$C$7,"Unpaid past due at year end: review","Pay before year end to avoid disallowance"),""))</f>
        <v/>
      </c>
    </row>
    <row r="841" customFormat="false" ht="15" hidden="false" customHeight="false" outlineLevel="0" collapsed="false">
      <c r="A841" s="8"/>
      <c r="B841" s="8"/>
      <c r="C841" s="19"/>
      <c r="D841" s="8"/>
      <c r="E841" s="17"/>
      <c r="F841" s="17"/>
      <c r="G841" s="21"/>
      <c r="H841" s="21"/>
      <c r="I841" s="22" t="str">
        <f aca="false">IF(D841="","",G841-H841)</f>
        <v/>
      </c>
      <c r="J841" s="23" t="str">
        <f aca="false">IF(D841="","",Settings!$C$6-E841)</f>
        <v/>
      </c>
      <c r="K841" s="10" t="str">
        <f aca="false">IF(D841="","",IF(J841&lt;=30,"0-30 days",IF(J841&lt;=45,"31-45 days",IF(J841&lt;=60,"46-60 days",IF(J841&lt;=90,"61-90 days",IF(J841&lt;=180,"91-180 days","Over 180 days"))))))</f>
        <v/>
      </c>
      <c r="L841" s="24" t="str">
        <f aca="false">IF(OR(D841="",NOT(OR(B841="Micro",B841="Small"))),"",IF(F841="",E841,F841)+IF(C841="",Settings!$C$10,MIN(C841,Settings!$C$11)))</f>
        <v/>
      </c>
      <c r="M841" s="23" t="str">
        <f aca="false">IF(L841="","",MAX(0,Settings!$C$6-L841))</f>
        <v/>
      </c>
      <c r="N841" s="10" t="str">
        <f aca="false">IF(D841="","",IF(I841&lt;=0,"Paid",IF(NOT(OR(B841="Micro",B841="Small")),"Not covered by s.15",IF(M841&gt;0,"MSME overdue","MSME within due date"))))</f>
        <v/>
      </c>
      <c r="O841" s="22" t="str">
        <f aca="false">IF(N841&lt;&gt;"MSME overdue","",ROUND(I841*((1+Settings!$C$9*Settings!$C$8/12)^(M841/(365/12))-1),0))</f>
        <v/>
      </c>
      <c r="P841" s="10" t="str">
        <f aca="false">IF(OR(L841="",I841&lt;=0),"",IF(L841&lt;=Settings!$C$7,IF(Settings!$C$6&gt;=Settings!$C$7,"Unpaid past due at year end: review","Pay before year end to avoid disallowance"),""))</f>
        <v/>
      </c>
    </row>
    <row r="842" customFormat="false" ht="15" hidden="false" customHeight="false" outlineLevel="0" collapsed="false">
      <c r="A842" s="8"/>
      <c r="B842" s="8"/>
      <c r="C842" s="19"/>
      <c r="D842" s="8"/>
      <c r="E842" s="17"/>
      <c r="F842" s="17"/>
      <c r="G842" s="21"/>
      <c r="H842" s="21"/>
      <c r="I842" s="22" t="str">
        <f aca="false">IF(D842="","",G842-H842)</f>
        <v/>
      </c>
      <c r="J842" s="23" t="str">
        <f aca="false">IF(D842="","",Settings!$C$6-E842)</f>
        <v/>
      </c>
      <c r="K842" s="10" t="str">
        <f aca="false">IF(D842="","",IF(J842&lt;=30,"0-30 days",IF(J842&lt;=45,"31-45 days",IF(J842&lt;=60,"46-60 days",IF(J842&lt;=90,"61-90 days",IF(J842&lt;=180,"91-180 days","Over 180 days"))))))</f>
        <v/>
      </c>
      <c r="L842" s="24" t="str">
        <f aca="false">IF(OR(D842="",NOT(OR(B842="Micro",B842="Small"))),"",IF(F842="",E842,F842)+IF(C842="",Settings!$C$10,MIN(C842,Settings!$C$11)))</f>
        <v/>
      </c>
      <c r="M842" s="23" t="str">
        <f aca="false">IF(L842="","",MAX(0,Settings!$C$6-L842))</f>
        <v/>
      </c>
      <c r="N842" s="10" t="str">
        <f aca="false">IF(D842="","",IF(I842&lt;=0,"Paid",IF(NOT(OR(B842="Micro",B842="Small")),"Not covered by s.15",IF(M842&gt;0,"MSME overdue","MSME within due date"))))</f>
        <v/>
      </c>
      <c r="O842" s="22" t="str">
        <f aca="false">IF(N842&lt;&gt;"MSME overdue","",ROUND(I842*((1+Settings!$C$9*Settings!$C$8/12)^(M842/(365/12))-1),0))</f>
        <v/>
      </c>
      <c r="P842" s="10" t="str">
        <f aca="false">IF(OR(L842="",I842&lt;=0),"",IF(L842&lt;=Settings!$C$7,IF(Settings!$C$6&gt;=Settings!$C$7,"Unpaid past due at year end: review","Pay before year end to avoid disallowance"),""))</f>
        <v/>
      </c>
    </row>
    <row r="843" customFormat="false" ht="15" hidden="false" customHeight="false" outlineLevel="0" collapsed="false">
      <c r="A843" s="8"/>
      <c r="B843" s="8"/>
      <c r="C843" s="19"/>
      <c r="D843" s="8"/>
      <c r="E843" s="17"/>
      <c r="F843" s="17"/>
      <c r="G843" s="21"/>
      <c r="H843" s="21"/>
      <c r="I843" s="22" t="str">
        <f aca="false">IF(D843="","",G843-H843)</f>
        <v/>
      </c>
      <c r="J843" s="23" t="str">
        <f aca="false">IF(D843="","",Settings!$C$6-E843)</f>
        <v/>
      </c>
      <c r="K843" s="10" t="str">
        <f aca="false">IF(D843="","",IF(J843&lt;=30,"0-30 days",IF(J843&lt;=45,"31-45 days",IF(J843&lt;=60,"46-60 days",IF(J843&lt;=90,"61-90 days",IF(J843&lt;=180,"91-180 days","Over 180 days"))))))</f>
        <v/>
      </c>
      <c r="L843" s="24" t="str">
        <f aca="false">IF(OR(D843="",NOT(OR(B843="Micro",B843="Small"))),"",IF(F843="",E843,F843)+IF(C843="",Settings!$C$10,MIN(C843,Settings!$C$11)))</f>
        <v/>
      </c>
      <c r="M843" s="23" t="str">
        <f aca="false">IF(L843="","",MAX(0,Settings!$C$6-L843))</f>
        <v/>
      </c>
      <c r="N843" s="10" t="str">
        <f aca="false">IF(D843="","",IF(I843&lt;=0,"Paid",IF(NOT(OR(B843="Micro",B843="Small")),"Not covered by s.15",IF(M843&gt;0,"MSME overdue","MSME within due date"))))</f>
        <v/>
      </c>
      <c r="O843" s="22" t="str">
        <f aca="false">IF(N843&lt;&gt;"MSME overdue","",ROUND(I843*((1+Settings!$C$9*Settings!$C$8/12)^(M843/(365/12))-1),0))</f>
        <v/>
      </c>
      <c r="P843" s="10" t="str">
        <f aca="false">IF(OR(L843="",I843&lt;=0),"",IF(L843&lt;=Settings!$C$7,IF(Settings!$C$6&gt;=Settings!$C$7,"Unpaid past due at year end: review","Pay before year end to avoid disallowance"),""))</f>
        <v/>
      </c>
    </row>
    <row r="844" customFormat="false" ht="15" hidden="false" customHeight="false" outlineLevel="0" collapsed="false">
      <c r="A844" s="8"/>
      <c r="B844" s="8"/>
      <c r="C844" s="19"/>
      <c r="D844" s="8"/>
      <c r="E844" s="17"/>
      <c r="F844" s="17"/>
      <c r="G844" s="21"/>
      <c r="H844" s="21"/>
      <c r="I844" s="22" t="str">
        <f aca="false">IF(D844="","",G844-H844)</f>
        <v/>
      </c>
      <c r="J844" s="23" t="str">
        <f aca="false">IF(D844="","",Settings!$C$6-E844)</f>
        <v/>
      </c>
      <c r="K844" s="10" t="str">
        <f aca="false">IF(D844="","",IF(J844&lt;=30,"0-30 days",IF(J844&lt;=45,"31-45 days",IF(J844&lt;=60,"46-60 days",IF(J844&lt;=90,"61-90 days",IF(J844&lt;=180,"91-180 days","Over 180 days"))))))</f>
        <v/>
      </c>
      <c r="L844" s="24" t="str">
        <f aca="false">IF(OR(D844="",NOT(OR(B844="Micro",B844="Small"))),"",IF(F844="",E844,F844)+IF(C844="",Settings!$C$10,MIN(C844,Settings!$C$11)))</f>
        <v/>
      </c>
      <c r="M844" s="23" t="str">
        <f aca="false">IF(L844="","",MAX(0,Settings!$C$6-L844))</f>
        <v/>
      </c>
      <c r="N844" s="10" t="str">
        <f aca="false">IF(D844="","",IF(I844&lt;=0,"Paid",IF(NOT(OR(B844="Micro",B844="Small")),"Not covered by s.15",IF(M844&gt;0,"MSME overdue","MSME within due date"))))</f>
        <v/>
      </c>
      <c r="O844" s="22" t="str">
        <f aca="false">IF(N844&lt;&gt;"MSME overdue","",ROUND(I844*((1+Settings!$C$9*Settings!$C$8/12)^(M844/(365/12))-1),0))</f>
        <v/>
      </c>
      <c r="P844" s="10" t="str">
        <f aca="false">IF(OR(L844="",I844&lt;=0),"",IF(L844&lt;=Settings!$C$7,IF(Settings!$C$6&gt;=Settings!$C$7,"Unpaid past due at year end: review","Pay before year end to avoid disallowance"),""))</f>
        <v/>
      </c>
    </row>
    <row r="845" customFormat="false" ht="15" hidden="false" customHeight="false" outlineLevel="0" collapsed="false">
      <c r="A845" s="8"/>
      <c r="B845" s="8"/>
      <c r="C845" s="19"/>
      <c r="D845" s="8"/>
      <c r="E845" s="17"/>
      <c r="F845" s="17"/>
      <c r="G845" s="21"/>
      <c r="H845" s="21"/>
      <c r="I845" s="22" t="str">
        <f aca="false">IF(D845="","",G845-H845)</f>
        <v/>
      </c>
      <c r="J845" s="23" t="str">
        <f aca="false">IF(D845="","",Settings!$C$6-E845)</f>
        <v/>
      </c>
      <c r="K845" s="10" t="str">
        <f aca="false">IF(D845="","",IF(J845&lt;=30,"0-30 days",IF(J845&lt;=45,"31-45 days",IF(J845&lt;=60,"46-60 days",IF(J845&lt;=90,"61-90 days",IF(J845&lt;=180,"91-180 days","Over 180 days"))))))</f>
        <v/>
      </c>
      <c r="L845" s="24" t="str">
        <f aca="false">IF(OR(D845="",NOT(OR(B845="Micro",B845="Small"))),"",IF(F845="",E845,F845)+IF(C845="",Settings!$C$10,MIN(C845,Settings!$C$11)))</f>
        <v/>
      </c>
      <c r="M845" s="23" t="str">
        <f aca="false">IF(L845="","",MAX(0,Settings!$C$6-L845))</f>
        <v/>
      </c>
      <c r="N845" s="10" t="str">
        <f aca="false">IF(D845="","",IF(I845&lt;=0,"Paid",IF(NOT(OR(B845="Micro",B845="Small")),"Not covered by s.15",IF(M845&gt;0,"MSME overdue","MSME within due date"))))</f>
        <v/>
      </c>
      <c r="O845" s="22" t="str">
        <f aca="false">IF(N845&lt;&gt;"MSME overdue","",ROUND(I845*((1+Settings!$C$9*Settings!$C$8/12)^(M845/(365/12))-1),0))</f>
        <v/>
      </c>
      <c r="P845" s="10" t="str">
        <f aca="false">IF(OR(L845="",I845&lt;=0),"",IF(L845&lt;=Settings!$C$7,IF(Settings!$C$6&gt;=Settings!$C$7,"Unpaid past due at year end: review","Pay before year end to avoid disallowance"),""))</f>
        <v/>
      </c>
    </row>
    <row r="846" customFormat="false" ht="15" hidden="false" customHeight="false" outlineLevel="0" collapsed="false">
      <c r="A846" s="8"/>
      <c r="B846" s="8"/>
      <c r="C846" s="19"/>
      <c r="D846" s="8"/>
      <c r="E846" s="17"/>
      <c r="F846" s="17"/>
      <c r="G846" s="21"/>
      <c r="H846" s="21"/>
      <c r="I846" s="22" t="str">
        <f aca="false">IF(D846="","",G846-H846)</f>
        <v/>
      </c>
      <c r="J846" s="23" t="str">
        <f aca="false">IF(D846="","",Settings!$C$6-E846)</f>
        <v/>
      </c>
      <c r="K846" s="10" t="str">
        <f aca="false">IF(D846="","",IF(J846&lt;=30,"0-30 days",IF(J846&lt;=45,"31-45 days",IF(J846&lt;=60,"46-60 days",IF(J846&lt;=90,"61-90 days",IF(J846&lt;=180,"91-180 days","Over 180 days"))))))</f>
        <v/>
      </c>
      <c r="L846" s="24" t="str">
        <f aca="false">IF(OR(D846="",NOT(OR(B846="Micro",B846="Small"))),"",IF(F846="",E846,F846)+IF(C846="",Settings!$C$10,MIN(C846,Settings!$C$11)))</f>
        <v/>
      </c>
      <c r="M846" s="23" t="str">
        <f aca="false">IF(L846="","",MAX(0,Settings!$C$6-L846))</f>
        <v/>
      </c>
      <c r="N846" s="10" t="str">
        <f aca="false">IF(D846="","",IF(I846&lt;=0,"Paid",IF(NOT(OR(B846="Micro",B846="Small")),"Not covered by s.15",IF(M846&gt;0,"MSME overdue","MSME within due date"))))</f>
        <v/>
      </c>
      <c r="O846" s="22" t="str">
        <f aca="false">IF(N846&lt;&gt;"MSME overdue","",ROUND(I846*((1+Settings!$C$9*Settings!$C$8/12)^(M846/(365/12))-1),0))</f>
        <v/>
      </c>
      <c r="P846" s="10" t="str">
        <f aca="false">IF(OR(L846="",I846&lt;=0),"",IF(L846&lt;=Settings!$C$7,IF(Settings!$C$6&gt;=Settings!$C$7,"Unpaid past due at year end: review","Pay before year end to avoid disallowance"),""))</f>
        <v/>
      </c>
    </row>
    <row r="847" customFormat="false" ht="15" hidden="false" customHeight="false" outlineLevel="0" collapsed="false">
      <c r="A847" s="8"/>
      <c r="B847" s="8"/>
      <c r="C847" s="19"/>
      <c r="D847" s="8"/>
      <c r="E847" s="17"/>
      <c r="F847" s="17"/>
      <c r="G847" s="21"/>
      <c r="H847" s="21"/>
      <c r="I847" s="22" t="str">
        <f aca="false">IF(D847="","",G847-H847)</f>
        <v/>
      </c>
      <c r="J847" s="23" t="str">
        <f aca="false">IF(D847="","",Settings!$C$6-E847)</f>
        <v/>
      </c>
      <c r="K847" s="10" t="str">
        <f aca="false">IF(D847="","",IF(J847&lt;=30,"0-30 days",IF(J847&lt;=45,"31-45 days",IF(J847&lt;=60,"46-60 days",IF(J847&lt;=90,"61-90 days",IF(J847&lt;=180,"91-180 days","Over 180 days"))))))</f>
        <v/>
      </c>
      <c r="L847" s="24" t="str">
        <f aca="false">IF(OR(D847="",NOT(OR(B847="Micro",B847="Small"))),"",IF(F847="",E847,F847)+IF(C847="",Settings!$C$10,MIN(C847,Settings!$C$11)))</f>
        <v/>
      </c>
      <c r="M847" s="23" t="str">
        <f aca="false">IF(L847="","",MAX(0,Settings!$C$6-L847))</f>
        <v/>
      </c>
      <c r="N847" s="10" t="str">
        <f aca="false">IF(D847="","",IF(I847&lt;=0,"Paid",IF(NOT(OR(B847="Micro",B847="Small")),"Not covered by s.15",IF(M847&gt;0,"MSME overdue","MSME within due date"))))</f>
        <v/>
      </c>
      <c r="O847" s="22" t="str">
        <f aca="false">IF(N847&lt;&gt;"MSME overdue","",ROUND(I847*((1+Settings!$C$9*Settings!$C$8/12)^(M847/(365/12))-1),0))</f>
        <v/>
      </c>
      <c r="P847" s="10" t="str">
        <f aca="false">IF(OR(L847="",I847&lt;=0),"",IF(L847&lt;=Settings!$C$7,IF(Settings!$C$6&gt;=Settings!$C$7,"Unpaid past due at year end: review","Pay before year end to avoid disallowance"),""))</f>
        <v/>
      </c>
    </row>
    <row r="848" customFormat="false" ht="15" hidden="false" customHeight="false" outlineLevel="0" collapsed="false">
      <c r="A848" s="8"/>
      <c r="B848" s="8"/>
      <c r="C848" s="19"/>
      <c r="D848" s="8"/>
      <c r="E848" s="17"/>
      <c r="F848" s="17"/>
      <c r="G848" s="21"/>
      <c r="H848" s="21"/>
      <c r="I848" s="22" t="str">
        <f aca="false">IF(D848="","",G848-H848)</f>
        <v/>
      </c>
      <c r="J848" s="23" t="str">
        <f aca="false">IF(D848="","",Settings!$C$6-E848)</f>
        <v/>
      </c>
      <c r="K848" s="10" t="str">
        <f aca="false">IF(D848="","",IF(J848&lt;=30,"0-30 days",IF(J848&lt;=45,"31-45 days",IF(J848&lt;=60,"46-60 days",IF(J848&lt;=90,"61-90 days",IF(J848&lt;=180,"91-180 days","Over 180 days"))))))</f>
        <v/>
      </c>
      <c r="L848" s="24" t="str">
        <f aca="false">IF(OR(D848="",NOT(OR(B848="Micro",B848="Small"))),"",IF(F848="",E848,F848)+IF(C848="",Settings!$C$10,MIN(C848,Settings!$C$11)))</f>
        <v/>
      </c>
      <c r="M848" s="23" t="str">
        <f aca="false">IF(L848="","",MAX(0,Settings!$C$6-L848))</f>
        <v/>
      </c>
      <c r="N848" s="10" t="str">
        <f aca="false">IF(D848="","",IF(I848&lt;=0,"Paid",IF(NOT(OR(B848="Micro",B848="Small")),"Not covered by s.15",IF(M848&gt;0,"MSME overdue","MSME within due date"))))</f>
        <v/>
      </c>
      <c r="O848" s="22" t="str">
        <f aca="false">IF(N848&lt;&gt;"MSME overdue","",ROUND(I848*((1+Settings!$C$9*Settings!$C$8/12)^(M848/(365/12))-1),0))</f>
        <v/>
      </c>
      <c r="P848" s="10" t="str">
        <f aca="false">IF(OR(L848="",I848&lt;=0),"",IF(L848&lt;=Settings!$C$7,IF(Settings!$C$6&gt;=Settings!$C$7,"Unpaid past due at year end: review","Pay before year end to avoid disallowance"),""))</f>
        <v/>
      </c>
    </row>
    <row r="849" customFormat="false" ht="15" hidden="false" customHeight="false" outlineLevel="0" collapsed="false">
      <c r="A849" s="8"/>
      <c r="B849" s="8"/>
      <c r="C849" s="19"/>
      <c r="D849" s="8"/>
      <c r="E849" s="17"/>
      <c r="F849" s="17"/>
      <c r="G849" s="21"/>
      <c r="H849" s="21"/>
      <c r="I849" s="22" t="str">
        <f aca="false">IF(D849="","",G849-H849)</f>
        <v/>
      </c>
      <c r="J849" s="23" t="str">
        <f aca="false">IF(D849="","",Settings!$C$6-E849)</f>
        <v/>
      </c>
      <c r="K849" s="10" t="str">
        <f aca="false">IF(D849="","",IF(J849&lt;=30,"0-30 days",IF(J849&lt;=45,"31-45 days",IF(J849&lt;=60,"46-60 days",IF(J849&lt;=90,"61-90 days",IF(J849&lt;=180,"91-180 days","Over 180 days"))))))</f>
        <v/>
      </c>
      <c r="L849" s="24" t="str">
        <f aca="false">IF(OR(D849="",NOT(OR(B849="Micro",B849="Small"))),"",IF(F849="",E849,F849)+IF(C849="",Settings!$C$10,MIN(C849,Settings!$C$11)))</f>
        <v/>
      </c>
      <c r="M849" s="23" t="str">
        <f aca="false">IF(L849="","",MAX(0,Settings!$C$6-L849))</f>
        <v/>
      </c>
      <c r="N849" s="10" t="str">
        <f aca="false">IF(D849="","",IF(I849&lt;=0,"Paid",IF(NOT(OR(B849="Micro",B849="Small")),"Not covered by s.15",IF(M849&gt;0,"MSME overdue","MSME within due date"))))</f>
        <v/>
      </c>
      <c r="O849" s="22" t="str">
        <f aca="false">IF(N849&lt;&gt;"MSME overdue","",ROUND(I849*((1+Settings!$C$9*Settings!$C$8/12)^(M849/(365/12))-1),0))</f>
        <v/>
      </c>
      <c r="P849" s="10" t="str">
        <f aca="false">IF(OR(L849="",I849&lt;=0),"",IF(L849&lt;=Settings!$C$7,IF(Settings!$C$6&gt;=Settings!$C$7,"Unpaid past due at year end: review","Pay before year end to avoid disallowance"),""))</f>
        <v/>
      </c>
    </row>
    <row r="850" customFormat="false" ht="15" hidden="false" customHeight="false" outlineLevel="0" collapsed="false">
      <c r="A850" s="8"/>
      <c r="B850" s="8"/>
      <c r="C850" s="19"/>
      <c r="D850" s="8"/>
      <c r="E850" s="17"/>
      <c r="F850" s="17"/>
      <c r="G850" s="21"/>
      <c r="H850" s="21"/>
      <c r="I850" s="22" t="str">
        <f aca="false">IF(D850="","",G850-H850)</f>
        <v/>
      </c>
      <c r="J850" s="23" t="str">
        <f aca="false">IF(D850="","",Settings!$C$6-E850)</f>
        <v/>
      </c>
      <c r="K850" s="10" t="str">
        <f aca="false">IF(D850="","",IF(J850&lt;=30,"0-30 days",IF(J850&lt;=45,"31-45 days",IF(J850&lt;=60,"46-60 days",IF(J850&lt;=90,"61-90 days",IF(J850&lt;=180,"91-180 days","Over 180 days"))))))</f>
        <v/>
      </c>
      <c r="L850" s="24" t="str">
        <f aca="false">IF(OR(D850="",NOT(OR(B850="Micro",B850="Small"))),"",IF(F850="",E850,F850)+IF(C850="",Settings!$C$10,MIN(C850,Settings!$C$11)))</f>
        <v/>
      </c>
      <c r="M850" s="23" t="str">
        <f aca="false">IF(L850="","",MAX(0,Settings!$C$6-L850))</f>
        <v/>
      </c>
      <c r="N850" s="10" t="str">
        <f aca="false">IF(D850="","",IF(I850&lt;=0,"Paid",IF(NOT(OR(B850="Micro",B850="Small")),"Not covered by s.15",IF(M850&gt;0,"MSME overdue","MSME within due date"))))</f>
        <v/>
      </c>
      <c r="O850" s="22" t="str">
        <f aca="false">IF(N850&lt;&gt;"MSME overdue","",ROUND(I850*((1+Settings!$C$9*Settings!$C$8/12)^(M850/(365/12))-1),0))</f>
        <v/>
      </c>
      <c r="P850" s="10" t="str">
        <f aca="false">IF(OR(L850="",I850&lt;=0),"",IF(L850&lt;=Settings!$C$7,IF(Settings!$C$6&gt;=Settings!$C$7,"Unpaid past due at year end: review","Pay before year end to avoid disallowance"),""))</f>
        <v/>
      </c>
    </row>
    <row r="851" customFormat="false" ht="15" hidden="false" customHeight="false" outlineLevel="0" collapsed="false">
      <c r="A851" s="8"/>
      <c r="B851" s="8"/>
      <c r="C851" s="19"/>
      <c r="D851" s="8"/>
      <c r="E851" s="17"/>
      <c r="F851" s="17"/>
      <c r="G851" s="21"/>
      <c r="H851" s="21"/>
      <c r="I851" s="22" t="str">
        <f aca="false">IF(D851="","",G851-H851)</f>
        <v/>
      </c>
      <c r="J851" s="23" t="str">
        <f aca="false">IF(D851="","",Settings!$C$6-E851)</f>
        <v/>
      </c>
      <c r="K851" s="10" t="str">
        <f aca="false">IF(D851="","",IF(J851&lt;=30,"0-30 days",IF(J851&lt;=45,"31-45 days",IF(J851&lt;=60,"46-60 days",IF(J851&lt;=90,"61-90 days",IF(J851&lt;=180,"91-180 days","Over 180 days"))))))</f>
        <v/>
      </c>
      <c r="L851" s="24" t="str">
        <f aca="false">IF(OR(D851="",NOT(OR(B851="Micro",B851="Small"))),"",IF(F851="",E851,F851)+IF(C851="",Settings!$C$10,MIN(C851,Settings!$C$11)))</f>
        <v/>
      </c>
      <c r="M851" s="23" t="str">
        <f aca="false">IF(L851="","",MAX(0,Settings!$C$6-L851))</f>
        <v/>
      </c>
      <c r="N851" s="10" t="str">
        <f aca="false">IF(D851="","",IF(I851&lt;=0,"Paid",IF(NOT(OR(B851="Micro",B851="Small")),"Not covered by s.15",IF(M851&gt;0,"MSME overdue","MSME within due date"))))</f>
        <v/>
      </c>
      <c r="O851" s="22" t="str">
        <f aca="false">IF(N851&lt;&gt;"MSME overdue","",ROUND(I851*((1+Settings!$C$9*Settings!$C$8/12)^(M851/(365/12))-1),0))</f>
        <v/>
      </c>
      <c r="P851" s="10" t="str">
        <f aca="false">IF(OR(L851="",I851&lt;=0),"",IF(L851&lt;=Settings!$C$7,IF(Settings!$C$6&gt;=Settings!$C$7,"Unpaid past due at year end: review","Pay before year end to avoid disallowance"),""))</f>
        <v/>
      </c>
    </row>
    <row r="852" customFormat="false" ht="15" hidden="false" customHeight="false" outlineLevel="0" collapsed="false">
      <c r="A852" s="8"/>
      <c r="B852" s="8"/>
      <c r="C852" s="19"/>
      <c r="D852" s="8"/>
      <c r="E852" s="17"/>
      <c r="F852" s="17"/>
      <c r="G852" s="21"/>
      <c r="H852" s="21"/>
      <c r="I852" s="22" t="str">
        <f aca="false">IF(D852="","",G852-H852)</f>
        <v/>
      </c>
      <c r="J852" s="23" t="str">
        <f aca="false">IF(D852="","",Settings!$C$6-E852)</f>
        <v/>
      </c>
      <c r="K852" s="10" t="str">
        <f aca="false">IF(D852="","",IF(J852&lt;=30,"0-30 days",IF(J852&lt;=45,"31-45 days",IF(J852&lt;=60,"46-60 days",IF(J852&lt;=90,"61-90 days",IF(J852&lt;=180,"91-180 days","Over 180 days"))))))</f>
        <v/>
      </c>
      <c r="L852" s="24" t="str">
        <f aca="false">IF(OR(D852="",NOT(OR(B852="Micro",B852="Small"))),"",IF(F852="",E852,F852)+IF(C852="",Settings!$C$10,MIN(C852,Settings!$C$11)))</f>
        <v/>
      </c>
      <c r="M852" s="23" t="str">
        <f aca="false">IF(L852="","",MAX(0,Settings!$C$6-L852))</f>
        <v/>
      </c>
      <c r="N852" s="10" t="str">
        <f aca="false">IF(D852="","",IF(I852&lt;=0,"Paid",IF(NOT(OR(B852="Micro",B852="Small")),"Not covered by s.15",IF(M852&gt;0,"MSME overdue","MSME within due date"))))</f>
        <v/>
      </c>
      <c r="O852" s="22" t="str">
        <f aca="false">IF(N852&lt;&gt;"MSME overdue","",ROUND(I852*((1+Settings!$C$9*Settings!$C$8/12)^(M852/(365/12))-1),0))</f>
        <v/>
      </c>
      <c r="P852" s="10" t="str">
        <f aca="false">IF(OR(L852="",I852&lt;=0),"",IF(L852&lt;=Settings!$C$7,IF(Settings!$C$6&gt;=Settings!$C$7,"Unpaid past due at year end: review","Pay before year end to avoid disallowance"),""))</f>
        <v/>
      </c>
    </row>
    <row r="853" customFormat="false" ht="15" hidden="false" customHeight="false" outlineLevel="0" collapsed="false">
      <c r="A853" s="8"/>
      <c r="B853" s="8"/>
      <c r="C853" s="19"/>
      <c r="D853" s="8"/>
      <c r="E853" s="17"/>
      <c r="F853" s="17"/>
      <c r="G853" s="21"/>
      <c r="H853" s="21"/>
      <c r="I853" s="22" t="str">
        <f aca="false">IF(D853="","",G853-H853)</f>
        <v/>
      </c>
      <c r="J853" s="23" t="str">
        <f aca="false">IF(D853="","",Settings!$C$6-E853)</f>
        <v/>
      </c>
      <c r="K853" s="10" t="str">
        <f aca="false">IF(D853="","",IF(J853&lt;=30,"0-30 days",IF(J853&lt;=45,"31-45 days",IF(J853&lt;=60,"46-60 days",IF(J853&lt;=90,"61-90 days",IF(J853&lt;=180,"91-180 days","Over 180 days"))))))</f>
        <v/>
      </c>
      <c r="L853" s="24" t="str">
        <f aca="false">IF(OR(D853="",NOT(OR(B853="Micro",B853="Small"))),"",IF(F853="",E853,F853)+IF(C853="",Settings!$C$10,MIN(C853,Settings!$C$11)))</f>
        <v/>
      </c>
      <c r="M853" s="23" t="str">
        <f aca="false">IF(L853="","",MAX(0,Settings!$C$6-L853))</f>
        <v/>
      </c>
      <c r="N853" s="10" t="str">
        <f aca="false">IF(D853="","",IF(I853&lt;=0,"Paid",IF(NOT(OR(B853="Micro",B853="Small")),"Not covered by s.15",IF(M853&gt;0,"MSME overdue","MSME within due date"))))</f>
        <v/>
      </c>
      <c r="O853" s="22" t="str">
        <f aca="false">IF(N853&lt;&gt;"MSME overdue","",ROUND(I853*((1+Settings!$C$9*Settings!$C$8/12)^(M853/(365/12))-1),0))</f>
        <v/>
      </c>
      <c r="P853" s="10" t="str">
        <f aca="false">IF(OR(L853="",I853&lt;=0),"",IF(L853&lt;=Settings!$C$7,IF(Settings!$C$6&gt;=Settings!$C$7,"Unpaid past due at year end: review","Pay before year end to avoid disallowance"),""))</f>
        <v/>
      </c>
    </row>
    <row r="854" customFormat="false" ht="15" hidden="false" customHeight="false" outlineLevel="0" collapsed="false">
      <c r="A854" s="8"/>
      <c r="B854" s="8"/>
      <c r="C854" s="19"/>
      <c r="D854" s="8"/>
      <c r="E854" s="17"/>
      <c r="F854" s="17"/>
      <c r="G854" s="21"/>
      <c r="H854" s="21"/>
      <c r="I854" s="22" t="str">
        <f aca="false">IF(D854="","",G854-H854)</f>
        <v/>
      </c>
      <c r="J854" s="23" t="str">
        <f aca="false">IF(D854="","",Settings!$C$6-E854)</f>
        <v/>
      </c>
      <c r="K854" s="10" t="str">
        <f aca="false">IF(D854="","",IF(J854&lt;=30,"0-30 days",IF(J854&lt;=45,"31-45 days",IF(J854&lt;=60,"46-60 days",IF(J854&lt;=90,"61-90 days",IF(J854&lt;=180,"91-180 days","Over 180 days"))))))</f>
        <v/>
      </c>
      <c r="L854" s="24" t="str">
        <f aca="false">IF(OR(D854="",NOT(OR(B854="Micro",B854="Small"))),"",IF(F854="",E854,F854)+IF(C854="",Settings!$C$10,MIN(C854,Settings!$C$11)))</f>
        <v/>
      </c>
      <c r="M854" s="23" t="str">
        <f aca="false">IF(L854="","",MAX(0,Settings!$C$6-L854))</f>
        <v/>
      </c>
      <c r="N854" s="10" t="str">
        <f aca="false">IF(D854="","",IF(I854&lt;=0,"Paid",IF(NOT(OR(B854="Micro",B854="Small")),"Not covered by s.15",IF(M854&gt;0,"MSME overdue","MSME within due date"))))</f>
        <v/>
      </c>
      <c r="O854" s="22" t="str">
        <f aca="false">IF(N854&lt;&gt;"MSME overdue","",ROUND(I854*((1+Settings!$C$9*Settings!$C$8/12)^(M854/(365/12))-1),0))</f>
        <v/>
      </c>
      <c r="P854" s="10" t="str">
        <f aca="false">IF(OR(L854="",I854&lt;=0),"",IF(L854&lt;=Settings!$C$7,IF(Settings!$C$6&gt;=Settings!$C$7,"Unpaid past due at year end: review","Pay before year end to avoid disallowance"),""))</f>
        <v/>
      </c>
    </row>
    <row r="855" customFormat="false" ht="15" hidden="false" customHeight="false" outlineLevel="0" collapsed="false">
      <c r="A855" s="8"/>
      <c r="B855" s="8"/>
      <c r="C855" s="19"/>
      <c r="D855" s="8"/>
      <c r="E855" s="17"/>
      <c r="F855" s="17"/>
      <c r="G855" s="21"/>
      <c r="H855" s="21"/>
      <c r="I855" s="22" t="str">
        <f aca="false">IF(D855="","",G855-H855)</f>
        <v/>
      </c>
      <c r="J855" s="23" t="str">
        <f aca="false">IF(D855="","",Settings!$C$6-E855)</f>
        <v/>
      </c>
      <c r="K855" s="10" t="str">
        <f aca="false">IF(D855="","",IF(J855&lt;=30,"0-30 days",IF(J855&lt;=45,"31-45 days",IF(J855&lt;=60,"46-60 days",IF(J855&lt;=90,"61-90 days",IF(J855&lt;=180,"91-180 days","Over 180 days"))))))</f>
        <v/>
      </c>
      <c r="L855" s="24" t="str">
        <f aca="false">IF(OR(D855="",NOT(OR(B855="Micro",B855="Small"))),"",IF(F855="",E855,F855)+IF(C855="",Settings!$C$10,MIN(C855,Settings!$C$11)))</f>
        <v/>
      </c>
      <c r="M855" s="23" t="str">
        <f aca="false">IF(L855="","",MAX(0,Settings!$C$6-L855))</f>
        <v/>
      </c>
      <c r="N855" s="10" t="str">
        <f aca="false">IF(D855="","",IF(I855&lt;=0,"Paid",IF(NOT(OR(B855="Micro",B855="Small")),"Not covered by s.15",IF(M855&gt;0,"MSME overdue","MSME within due date"))))</f>
        <v/>
      </c>
      <c r="O855" s="22" t="str">
        <f aca="false">IF(N855&lt;&gt;"MSME overdue","",ROUND(I855*((1+Settings!$C$9*Settings!$C$8/12)^(M855/(365/12))-1),0))</f>
        <v/>
      </c>
      <c r="P855" s="10" t="str">
        <f aca="false">IF(OR(L855="",I855&lt;=0),"",IF(L855&lt;=Settings!$C$7,IF(Settings!$C$6&gt;=Settings!$C$7,"Unpaid past due at year end: review","Pay before year end to avoid disallowance"),""))</f>
        <v/>
      </c>
    </row>
    <row r="856" customFormat="false" ht="15" hidden="false" customHeight="false" outlineLevel="0" collapsed="false">
      <c r="A856" s="8"/>
      <c r="B856" s="8"/>
      <c r="C856" s="19"/>
      <c r="D856" s="8"/>
      <c r="E856" s="17"/>
      <c r="F856" s="17"/>
      <c r="G856" s="21"/>
      <c r="H856" s="21"/>
      <c r="I856" s="22" t="str">
        <f aca="false">IF(D856="","",G856-H856)</f>
        <v/>
      </c>
      <c r="J856" s="23" t="str">
        <f aca="false">IF(D856="","",Settings!$C$6-E856)</f>
        <v/>
      </c>
      <c r="K856" s="10" t="str">
        <f aca="false">IF(D856="","",IF(J856&lt;=30,"0-30 days",IF(J856&lt;=45,"31-45 days",IF(J856&lt;=60,"46-60 days",IF(J856&lt;=90,"61-90 days",IF(J856&lt;=180,"91-180 days","Over 180 days"))))))</f>
        <v/>
      </c>
      <c r="L856" s="24" t="str">
        <f aca="false">IF(OR(D856="",NOT(OR(B856="Micro",B856="Small"))),"",IF(F856="",E856,F856)+IF(C856="",Settings!$C$10,MIN(C856,Settings!$C$11)))</f>
        <v/>
      </c>
      <c r="M856" s="23" t="str">
        <f aca="false">IF(L856="","",MAX(0,Settings!$C$6-L856))</f>
        <v/>
      </c>
      <c r="N856" s="10" t="str">
        <f aca="false">IF(D856="","",IF(I856&lt;=0,"Paid",IF(NOT(OR(B856="Micro",B856="Small")),"Not covered by s.15",IF(M856&gt;0,"MSME overdue","MSME within due date"))))</f>
        <v/>
      </c>
      <c r="O856" s="22" t="str">
        <f aca="false">IF(N856&lt;&gt;"MSME overdue","",ROUND(I856*((1+Settings!$C$9*Settings!$C$8/12)^(M856/(365/12))-1),0))</f>
        <v/>
      </c>
      <c r="P856" s="10" t="str">
        <f aca="false">IF(OR(L856="",I856&lt;=0),"",IF(L856&lt;=Settings!$C$7,IF(Settings!$C$6&gt;=Settings!$C$7,"Unpaid past due at year end: review","Pay before year end to avoid disallowance"),""))</f>
        <v/>
      </c>
    </row>
    <row r="857" customFormat="false" ht="15" hidden="false" customHeight="false" outlineLevel="0" collapsed="false">
      <c r="A857" s="8"/>
      <c r="B857" s="8"/>
      <c r="C857" s="19"/>
      <c r="D857" s="8"/>
      <c r="E857" s="17"/>
      <c r="F857" s="17"/>
      <c r="G857" s="21"/>
      <c r="H857" s="21"/>
      <c r="I857" s="22" t="str">
        <f aca="false">IF(D857="","",G857-H857)</f>
        <v/>
      </c>
      <c r="J857" s="23" t="str">
        <f aca="false">IF(D857="","",Settings!$C$6-E857)</f>
        <v/>
      </c>
      <c r="K857" s="10" t="str">
        <f aca="false">IF(D857="","",IF(J857&lt;=30,"0-30 days",IF(J857&lt;=45,"31-45 days",IF(J857&lt;=60,"46-60 days",IF(J857&lt;=90,"61-90 days",IF(J857&lt;=180,"91-180 days","Over 180 days"))))))</f>
        <v/>
      </c>
      <c r="L857" s="24" t="str">
        <f aca="false">IF(OR(D857="",NOT(OR(B857="Micro",B857="Small"))),"",IF(F857="",E857,F857)+IF(C857="",Settings!$C$10,MIN(C857,Settings!$C$11)))</f>
        <v/>
      </c>
      <c r="M857" s="23" t="str">
        <f aca="false">IF(L857="","",MAX(0,Settings!$C$6-L857))</f>
        <v/>
      </c>
      <c r="N857" s="10" t="str">
        <f aca="false">IF(D857="","",IF(I857&lt;=0,"Paid",IF(NOT(OR(B857="Micro",B857="Small")),"Not covered by s.15",IF(M857&gt;0,"MSME overdue","MSME within due date"))))</f>
        <v/>
      </c>
      <c r="O857" s="22" t="str">
        <f aca="false">IF(N857&lt;&gt;"MSME overdue","",ROUND(I857*((1+Settings!$C$9*Settings!$C$8/12)^(M857/(365/12))-1),0))</f>
        <v/>
      </c>
      <c r="P857" s="10" t="str">
        <f aca="false">IF(OR(L857="",I857&lt;=0),"",IF(L857&lt;=Settings!$C$7,IF(Settings!$C$6&gt;=Settings!$C$7,"Unpaid past due at year end: review","Pay before year end to avoid disallowance"),""))</f>
        <v/>
      </c>
    </row>
    <row r="858" customFormat="false" ht="15" hidden="false" customHeight="false" outlineLevel="0" collapsed="false">
      <c r="A858" s="8"/>
      <c r="B858" s="8"/>
      <c r="C858" s="19"/>
      <c r="D858" s="8"/>
      <c r="E858" s="17"/>
      <c r="F858" s="17"/>
      <c r="G858" s="21"/>
      <c r="H858" s="21"/>
      <c r="I858" s="22" t="str">
        <f aca="false">IF(D858="","",G858-H858)</f>
        <v/>
      </c>
      <c r="J858" s="23" t="str">
        <f aca="false">IF(D858="","",Settings!$C$6-E858)</f>
        <v/>
      </c>
      <c r="K858" s="10" t="str">
        <f aca="false">IF(D858="","",IF(J858&lt;=30,"0-30 days",IF(J858&lt;=45,"31-45 days",IF(J858&lt;=60,"46-60 days",IF(J858&lt;=90,"61-90 days",IF(J858&lt;=180,"91-180 days","Over 180 days"))))))</f>
        <v/>
      </c>
      <c r="L858" s="24" t="str">
        <f aca="false">IF(OR(D858="",NOT(OR(B858="Micro",B858="Small"))),"",IF(F858="",E858,F858)+IF(C858="",Settings!$C$10,MIN(C858,Settings!$C$11)))</f>
        <v/>
      </c>
      <c r="M858" s="23" t="str">
        <f aca="false">IF(L858="","",MAX(0,Settings!$C$6-L858))</f>
        <v/>
      </c>
      <c r="N858" s="10" t="str">
        <f aca="false">IF(D858="","",IF(I858&lt;=0,"Paid",IF(NOT(OR(B858="Micro",B858="Small")),"Not covered by s.15",IF(M858&gt;0,"MSME overdue","MSME within due date"))))</f>
        <v/>
      </c>
      <c r="O858" s="22" t="str">
        <f aca="false">IF(N858&lt;&gt;"MSME overdue","",ROUND(I858*((1+Settings!$C$9*Settings!$C$8/12)^(M858/(365/12))-1),0))</f>
        <v/>
      </c>
      <c r="P858" s="10" t="str">
        <f aca="false">IF(OR(L858="",I858&lt;=0),"",IF(L858&lt;=Settings!$C$7,IF(Settings!$C$6&gt;=Settings!$C$7,"Unpaid past due at year end: review","Pay before year end to avoid disallowance"),""))</f>
        <v/>
      </c>
    </row>
    <row r="859" customFormat="false" ht="15" hidden="false" customHeight="false" outlineLevel="0" collapsed="false">
      <c r="A859" s="8"/>
      <c r="B859" s="8"/>
      <c r="C859" s="19"/>
      <c r="D859" s="8"/>
      <c r="E859" s="17"/>
      <c r="F859" s="17"/>
      <c r="G859" s="21"/>
      <c r="H859" s="21"/>
      <c r="I859" s="22" t="str">
        <f aca="false">IF(D859="","",G859-H859)</f>
        <v/>
      </c>
      <c r="J859" s="23" t="str">
        <f aca="false">IF(D859="","",Settings!$C$6-E859)</f>
        <v/>
      </c>
      <c r="K859" s="10" t="str">
        <f aca="false">IF(D859="","",IF(J859&lt;=30,"0-30 days",IF(J859&lt;=45,"31-45 days",IF(J859&lt;=60,"46-60 days",IF(J859&lt;=90,"61-90 days",IF(J859&lt;=180,"91-180 days","Over 180 days"))))))</f>
        <v/>
      </c>
      <c r="L859" s="24" t="str">
        <f aca="false">IF(OR(D859="",NOT(OR(B859="Micro",B859="Small"))),"",IF(F859="",E859,F859)+IF(C859="",Settings!$C$10,MIN(C859,Settings!$C$11)))</f>
        <v/>
      </c>
      <c r="M859" s="23" t="str">
        <f aca="false">IF(L859="","",MAX(0,Settings!$C$6-L859))</f>
        <v/>
      </c>
      <c r="N859" s="10" t="str">
        <f aca="false">IF(D859="","",IF(I859&lt;=0,"Paid",IF(NOT(OR(B859="Micro",B859="Small")),"Not covered by s.15",IF(M859&gt;0,"MSME overdue","MSME within due date"))))</f>
        <v/>
      </c>
      <c r="O859" s="22" t="str">
        <f aca="false">IF(N859&lt;&gt;"MSME overdue","",ROUND(I859*((1+Settings!$C$9*Settings!$C$8/12)^(M859/(365/12))-1),0))</f>
        <v/>
      </c>
      <c r="P859" s="10" t="str">
        <f aca="false">IF(OR(L859="",I859&lt;=0),"",IF(L859&lt;=Settings!$C$7,IF(Settings!$C$6&gt;=Settings!$C$7,"Unpaid past due at year end: review","Pay before year end to avoid disallowance"),""))</f>
        <v/>
      </c>
    </row>
    <row r="860" customFormat="false" ht="15" hidden="false" customHeight="false" outlineLevel="0" collapsed="false">
      <c r="A860" s="8"/>
      <c r="B860" s="8"/>
      <c r="C860" s="19"/>
      <c r="D860" s="8"/>
      <c r="E860" s="17"/>
      <c r="F860" s="17"/>
      <c r="G860" s="21"/>
      <c r="H860" s="21"/>
      <c r="I860" s="22" t="str">
        <f aca="false">IF(D860="","",G860-H860)</f>
        <v/>
      </c>
      <c r="J860" s="23" t="str">
        <f aca="false">IF(D860="","",Settings!$C$6-E860)</f>
        <v/>
      </c>
      <c r="K860" s="10" t="str">
        <f aca="false">IF(D860="","",IF(J860&lt;=30,"0-30 days",IF(J860&lt;=45,"31-45 days",IF(J860&lt;=60,"46-60 days",IF(J860&lt;=90,"61-90 days",IF(J860&lt;=180,"91-180 days","Over 180 days"))))))</f>
        <v/>
      </c>
      <c r="L860" s="24" t="str">
        <f aca="false">IF(OR(D860="",NOT(OR(B860="Micro",B860="Small"))),"",IF(F860="",E860,F860)+IF(C860="",Settings!$C$10,MIN(C860,Settings!$C$11)))</f>
        <v/>
      </c>
      <c r="M860" s="23" t="str">
        <f aca="false">IF(L860="","",MAX(0,Settings!$C$6-L860))</f>
        <v/>
      </c>
      <c r="N860" s="10" t="str">
        <f aca="false">IF(D860="","",IF(I860&lt;=0,"Paid",IF(NOT(OR(B860="Micro",B860="Small")),"Not covered by s.15",IF(M860&gt;0,"MSME overdue","MSME within due date"))))</f>
        <v/>
      </c>
      <c r="O860" s="22" t="str">
        <f aca="false">IF(N860&lt;&gt;"MSME overdue","",ROUND(I860*((1+Settings!$C$9*Settings!$C$8/12)^(M860/(365/12))-1),0))</f>
        <v/>
      </c>
      <c r="P860" s="10" t="str">
        <f aca="false">IF(OR(L860="",I860&lt;=0),"",IF(L860&lt;=Settings!$C$7,IF(Settings!$C$6&gt;=Settings!$C$7,"Unpaid past due at year end: review","Pay before year end to avoid disallowance"),""))</f>
        <v/>
      </c>
    </row>
    <row r="861" customFormat="false" ht="15" hidden="false" customHeight="false" outlineLevel="0" collapsed="false">
      <c r="A861" s="8"/>
      <c r="B861" s="8"/>
      <c r="C861" s="19"/>
      <c r="D861" s="8"/>
      <c r="E861" s="17"/>
      <c r="F861" s="17"/>
      <c r="G861" s="21"/>
      <c r="H861" s="21"/>
      <c r="I861" s="22" t="str">
        <f aca="false">IF(D861="","",G861-H861)</f>
        <v/>
      </c>
      <c r="J861" s="23" t="str">
        <f aca="false">IF(D861="","",Settings!$C$6-E861)</f>
        <v/>
      </c>
      <c r="K861" s="10" t="str">
        <f aca="false">IF(D861="","",IF(J861&lt;=30,"0-30 days",IF(J861&lt;=45,"31-45 days",IF(J861&lt;=60,"46-60 days",IF(J861&lt;=90,"61-90 days",IF(J861&lt;=180,"91-180 days","Over 180 days"))))))</f>
        <v/>
      </c>
      <c r="L861" s="24" t="str">
        <f aca="false">IF(OR(D861="",NOT(OR(B861="Micro",B861="Small"))),"",IF(F861="",E861,F861)+IF(C861="",Settings!$C$10,MIN(C861,Settings!$C$11)))</f>
        <v/>
      </c>
      <c r="M861" s="23" t="str">
        <f aca="false">IF(L861="","",MAX(0,Settings!$C$6-L861))</f>
        <v/>
      </c>
      <c r="N861" s="10" t="str">
        <f aca="false">IF(D861="","",IF(I861&lt;=0,"Paid",IF(NOT(OR(B861="Micro",B861="Small")),"Not covered by s.15",IF(M861&gt;0,"MSME overdue","MSME within due date"))))</f>
        <v/>
      </c>
      <c r="O861" s="22" t="str">
        <f aca="false">IF(N861&lt;&gt;"MSME overdue","",ROUND(I861*((1+Settings!$C$9*Settings!$C$8/12)^(M861/(365/12))-1),0))</f>
        <v/>
      </c>
      <c r="P861" s="10" t="str">
        <f aca="false">IF(OR(L861="",I861&lt;=0),"",IF(L861&lt;=Settings!$C$7,IF(Settings!$C$6&gt;=Settings!$C$7,"Unpaid past due at year end: review","Pay before year end to avoid disallowance"),""))</f>
        <v/>
      </c>
    </row>
    <row r="862" customFormat="false" ht="15" hidden="false" customHeight="false" outlineLevel="0" collapsed="false">
      <c r="A862" s="8"/>
      <c r="B862" s="8"/>
      <c r="C862" s="19"/>
      <c r="D862" s="8"/>
      <c r="E862" s="17"/>
      <c r="F862" s="17"/>
      <c r="G862" s="21"/>
      <c r="H862" s="21"/>
      <c r="I862" s="22" t="str">
        <f aca="false">IF(D862="","",G862-H862)</f>
        <v/>
      </c>
      <c r="J862" s="23" t="str">
        <f aca="false">IF(D862="","",Settings!$C$6-E862)</f>
        <v/>
      </c>
      <c r="K862" s="10" t="str">
        <f aca="false">IF(D862="","",IF(J862&lt;=30,"0-30 days",IF(J862&lt;=45,"31-45 days",IF(J862&lt;=60,"46-60 days",IF(J862&lt;=90,"61-90 days",IF(J862&lt;=180,"91-180 days","Over 180 days"))))))</f>
        <v/>
      </c>
      <c r="L862" s="24" t="str">
        <f aca="false">IF(OR(D862="",NOT(OR(B862="Micro",B862="Small"))),"",IF(F862="",E862,F862)+IF(C862="",Settings!$C$10,MIN(C862,Settings!$C$11)))</f>
        <v/>
      </c>
      <c r="M862" s="23" t="str">
        <f aca="false">IF(L862="","",MAX(0,Settings!$C$6-L862))</f>
        <v/>
      </c>
      <c r="N862" s="10" t="str">
        <f aca="false">IF(D862="","",IF(I862&lt;=0,"Paid",IF(NOT(OR(B862="Micro",B862="Small")),"Not covered by s.15",IF(M862&gt;0,"MSME overdue","MSME within due date"))))</f>
        <v/>
      </c>
      <c r="O862" s="22" t="str">
        <f aca="false">IF(N862&lt;&gt;"MSME overdue","",ROUND(I862*((1+Settings!$C$9*Settings!$C$8/12)^(M862/(365/12))-1),0))</f>
        <v/>
      </c>
      <c r="P862" s="10" t="str">
        <f aca="false">IF(OR(L862="",I862&lt;=0),"",IF(L862&lt;=Settings!$C$7,IF(Settings!$C$6&gt;=Settings!$C$7,"Unpaid past due at year end: review","Pay before year end to avoid disallowance"),""))</f>
        <v/>
      </c>
    </row>
    <row r="863" customFormat="false" ht="15" hidden="false" customHeight="false" outlineLevel="0" collapsed="false">
      <c r="A863" s="8"/>
      <c r="B863" s="8"/>
      <c r="C863" s="19"/>
      <c r="D863" s="8"/>
      <c r="E863" s="17"/>
      <c r="F863" s="17"/>
      <c r="G863" s="21"/>
      <c r="H863" s="21"/>
      <c r="I863" s="22" t="str">
        <f aca="false">IF(D863="","",G863-H863)</f>
        <v/>
      </c>
      <c r="J863" s="23" t="str">
        <f aca="false">IF(D863="","",Settings!$C$6-E863)</f>
        <v/>
      </c>
      <c r="K863" s="10" t="str">
        <f aca="false">IF(D863="","",IF(J863&lt;=30,"0-30 days",IF(J863&lt;=45,"31-45 days",IF(J863&lt;=60,"46-60 days",IF(J863&lt;=90,"61-90 days",IF(J863&lt;=180,"91-180 days","Over 180 days"))))))</f>
        <v/>
      </c>
      <c r="L863" s="24" t="str">
        <f aca="false">IF(OR(D863="",NOT(OR(B863="Micro",B863="Small"))),"",IF(F863="",E863,F863)+IF(C863="",Settings!$C$10,MIN(C863,Settings!$C$11)))</f>
        <v/>
      </c>
      <c r="M863" s="23" t="str">
        <f aca="false">IF(L863="","",MAX(0,Settings!$C$6-L863))</f>
        <v/>
      </c>
      <c r="N863" s="10" t="str">
        <f aca="false">IF(D863="","",IF(I863&lt;=0,"Paid",IF(NOT(OR(B863="Micro",B863="Small")),"Not covered by s.15",IF(M863&gt;0,"MSME overdue","MSME within due date"))))</f>
        <v/>
      </c>
      <c r="O863" s="22" t="str">
        <f aca="false">IF(N863&lt;&gt;"MSME overdue","",ROUND(I863*((1+Settings!$C$9*Settings!$C$8/12)^(M863/(365/12))-1),0))</f>
        <v/>
      </c>
      <c r="P863" s="10" t="str">
        <f aca="false">IF(OR(L863="",I863&lt;=0),"",IF(L863&lt;=Settings!$C$7,IF(Settings!$C$6&gt;=Settings!$C$7,"Unpaid past due at year end: review","Pay before year end to avoid disallowance"),""))</f>
        <v/>
      </c>
    </row>
    <row r="864" customFormat="false" ht="15" hidden="false" customHeight="false" outlineLevel="0" collapsed="false">
      <c r="A864" s="8"/>
      <c r="B864" s="8"/>
      <c r="C864" s="19"/>
      <c r="D864" s="8"/>
      <c r="E864" s="17"/>
      <c r="F864" s="17"/>
      <c r="G864" s="21"/>
      <c r="H864" s="21"/>
      <c r="I864" s="22" t="str">
        <f aca="false">IF(D864="","",G864-H864)</f>
        <v/>
      </c>
      <c r="J864" s="23" t="str">
        <f aca="false">IF(D864="","",Settings!$C$6-E864)</f>
        <v/>
      </c>
      <c r="K864" s="10" t="str">
        <f aca="false">IF(D864="","",IF(J864&lt;=30,"0-30 days",IF(J864&lt;=45,"31-45 days",IF(J864&lt;=60,"46-60 days",IF(J864&lt;=90,"61-90 days",IF(J864&lt;=180,"91-180 days","Over 180 days"))))))</f>
        <v/>
      </c>
      <c r="L864" s="24" t="str">
        <f aca="false">IF(OR(D864="",NOT(OR(B864="Micro",B864="Small"))),"",IF(F864="",E864,F864)+IF(C864="",Settings!$C$10,MIN(C864,Settings!$C$11)))</f>
        <v/>
      </c>
      <c r="M864" s="23" t="str">
        <f aca="false">IF(L864="","",MAX(0,Settings!$C$6-L864))</f>
        <v/>
      </c>
      <c r="N864" s="10" t="str">
        <f aca="false">IF(D864="","",IF(I864&lt;=0,"Paid",IF(NOT(OR(B864="Micro",B864="Small")),"Not covered by s.15",IF(M864&gt;0,"MSME overdue","MSME within due date"))))</f>
        <v/>
      </c>
      <c r="O864" s="22" t="str">
        <f aca="false">IF(N864&lt;&gt;"MSME overdue","",ROUND(I864*((1+Settings!$C$9*Settings!$C$8/12)^(M864/(365/12))-1),0))</f>
        <v/>
      </c>
      <c r="P864" s="10" t="str">
        <f aca="false">IF(OR(L864="",I864&lt;=0),"",IF(L864&lt;=Settings!$C$7,IF(Settings!$C$6&gt;=Settings!$C$7,"Unpaid past due at year end: review","Pay before year end to avoid disallowance"),""))</f>
        <v/>
      </c>
    </row>
    <row r="865" customFormat="false" ht="15" hidden="false" customHeight="false" outlineLevel="0" collapsed="false">
      <c r="A865" s="8"/>
      <c r="B865" s="8"/>
      <c r="C865" s="19"/>
      <c r="D865" s="8"/>
      <c r="E865" s="17"/>
      <c r="F865" s="17"/>
      <c r="G865" s="21"/>
      <c r="H865" s="21"/>
      <c r="I865" s="22" t="str">
        <f aca="false">IF(D865="","",G865-H865)</f>
        <v/>
      </c>
      <c r="J865" s="23" t="str">
        <f aca="false">IF(D865="","",Settings!$C$6-E865)</f>
        <v/>
      </c>
      <c r="K865" s="10" t="str">
        <f aca="false">IF(D865="","",IF(J865&lt;=30,"0-30 days",IF(J865&lt;=45,"31-45 days",IF(J865&lt;=60,"46-60 days",IF(J865&lt;=90,"61-90 days",IF(J865&lt;=180,"91-180 days","Over 180 days"))))))</f>
        <v/>
      </c>
      <c r="L865" s="24" t="str">
        <f aca="false">IF(OR(D865="",NOT(OR(B865="Micro",B865="Small"))),"",IF(F865="",E865,F865)+IF(C865="",Settings!$C$10,MIN(C865,Settings!$C$11)))</f>
        <v/>
      </c>
      <c r="M865" s="23" t="str">
        <f aca="false">IF(L865="","",MAX(0,Settings!$C$6-L865))</f>
        <v/>
      </c>
      <c r="N865" s="10" t="str">
        <f aca="false">IF(D865="","",IF(I865&lt;=0,"Paid",IF(NOT(OR(B865="Micro",B865="Small")),"Not covered by s.15",IF(M865&gt;0,"MSME overdue","MSME within due date"))))</f>
        <v/>
      </c>
      <c r="O865" s="22" t="str">
        <f aca="false">IF(N865&lt;&gt;"MSME overdue","",ROUND(I865*((1+Settings!$C$9*Settings!$C$8/12)^(M865/(365/12))-1),0))</f>
        <v/>
      </c>
      <c r="P865" s="10" t="str">
        <f aca="false">IF(OR(L865="",I865&lt;=0),"",IF(L865&lt;=Settings!$C$7,IF(Settings!$C$6&gt;=Settings!$C$7,"Unpaid past due at year end: review","Pay before year end to avoid disallowance"),""))</f>
        <v/>
      </c>
    </row>
    <row r="866" customFormat="false" ht="15" hidden="false" customHeight="false" outlineLevel="0" collapsed="false">
      <c r="A866" s="8"/>
      <c r="B866" s="8"/>
      <c r="C866" s="19"/>
      <c r="D866" s="8"/>
      <c r="E866" s="17"/>
      <c r="F866" s="17"/>
      <c r="G866" s="21"/>
      <c r="H866" s="21"/>
      <c r="I866" s="22" t="str">
        <f aca="false">IF(D866="","",G866-H866)</f>
        <v/>
      </c>
      <c r="J866" s="23" t="str">
        <f aca="false">IF(D866="","",Settings!$C$6-E866)</f>
        <v/>
      </c>
      <c r="K866" s="10" t="str">
        <f aca="false">IF(D866="","",IF(J866&lt;=30,"0-30 days",IF(J866&lt;=45,"31-45 days",IF(J866&lt;=60,"46-60 days",IF(J866&lt;=90,"61-90 days",IF(J866&lt;=180,"91-180 days","Over 180 days"))))))</f>
        <v/>
      </c>
      <c r="L866" s="24" t="str">
        <f aca="false">IF(OR(D866="",NOT(OR(B866="Micro",B866="Small"))),"",IF(F866="",E866,F866)+IF(C866="",Settings!$C$10,MIN(C866,Settings!$C$11)))</f>
        <v/>
      </c>
      <c r="M866" s="23" t="str">
        <f aca="false">IF(L866="","",MAX(0,Settings!$C$6-L866))</f>
        <v/>
      </c>
      <c r="N866" s="10" t="str">
        <f aca="false">IF(D866="","",IF(I866&lt;=0,"Paid",IF(NOT(OR(B866="Micro",B866="Small")),"Not covered by s.15",IF(M866&gt;0,"MSME overdue","MSME within due date"))))</f>
        <v/>
      </c>
      <c r="O866" s="22" t="str">
        <f aca="false">IF(N866&lt;&gt;"MSME overdue","",ROUND(I866*((1+Settings!$C$9*Settings!$C$8/12)^(M866/(365/12))-1),0))</f>
        <v/>
      </c>
      <c r="P866" s="10" t="str">
        <f aca="false">IF(OR(L866="",I866&lt;=0),"",IF(L866&lt;=Settings!$C$7,IF(Settings!$C$6&gt;=Settings!$C$7,"Unpaid past due at year end: review","Pay before year end to avoid disallowance"),""))</f>
        <v/>
      </c>
    </row>
    <row r="867" customFormat="false" ht="15" hidden="false" customHeight="false" outlineLevel="0" collapsed="false">
      <c r="A867" s="8"/>
      <c r="B867" s="8"/>
      <c r="C867" s="19"/>
      <c r="D867" s="8"/>
      <c r="E867" s="17"/>
      <c r="F867" s="17"/>
      <c r="G867" s="21"/>
      <c r="H867" s="21"/>
      <c r="I867" s="22" t="str">
        <f aca="false">IF(D867="","",G867-H867)</f>
        <v/>
      </c>
      <c r="J867" s="23" t="str">
        <f aca="false">IF(D867="","",Settings!$C$6-E867)</f>
        <v/>
      </c>
      <c r="K867" s="10" t="str">
        <f aca="false">IF(D867="","",IF(J867&lt;=30,"0-30 days",IF(J867&lt;=45,"31-45 days",IF(J867&lt;=60,"46-60 days",IF(J867&lt;=90,"61-90 days",IF(J867&lt;=180,"91-180 days","Over 180 days"))))))</f>
        <v/>
      </c>
      <c r="L867" s="24" t="str">
        <f aca="false">IF(OR(D867="",NOT(OR(B867="Micro",B867="Small"))),"",IF(F867="",E867,F867)+IF(C867="",Settings!$C$10,MIN(C867,Settings!$C$11)))</f>
        <v/>
      </c>
      <c r="M867" s="23" t="str">
        <f aca="false">IF(L867="","",MAX(0,Settings!$C$6-L867))</f>
        <v/>
      </c>
      <c r="N867" s="10" t="str">
        <f aca="false">IF(D867="","",IF(I867&lt;=0,"Paid",IF(NOT(OR(B867="Micro",B867="Small")),"Not covered by s.15",IF(M867&gt;0,"MSME overdue","MSME within due date"))))</f>
        <v/>
      </c>
      <c r="O867" s="22" t="str">
        <f aca="false">IF(N867&lt;&gt;"MSME overdue","",ROUND(I867*((1+Settings!$C$9*Settings!$C$8/12)^(M867/(365/12))-1),0))</f>
        <v/>
      </c>
      <c r="P867" s="10" t="str">
        <f aca="false">IF(OR(L867="",I867&lt;=0),"",IF(L867&lt;=Settings!$C$7,IF(Settings!$C$6&gt;=Settings!$C$7,"Unpaid past due at year end: review","Pay before year end to avoid disallowance"),""))</f>
        <v/>
      </c>
    </row>
    <row r="868" customFormat="false" ht="15" hidden="false" customHeight="false" outlineLevel="0" collapsed="false">
      <c r="A868" s="8"/>
      <c r="B868" s="8"/>
      <c r="C868" s="19"/>
      <c r="D868" s="8"/>
      <c r="E868" s="17"/>
      <c r="F868" s="17"/>
      <c r="G868" s="21"/>
      <c r="H868" s="21"/>
      <c r="I868" s="22" t="str">
        <f aca="false">IF(D868="","",G868-H868)</f>
        <v/>
      </c>
      <c r="J868" s="23" t="str">
        <f aca="false">IF(D868="","",Settings!$C$6-E868)</f>
        <v/>
      </c>
      <c r="K868" s="10" t="str">
        <f aca="false">IF(D868="","",IF(J868&lt;=30,"0-30 days",IF(J868&lt;=45,"31-45 days",IF(J868&lt;=60,"46-60 days",IF(J868&lt;=90,"61-90 days",IF(J868&lt;=180,"91-180 days","Over 180 days"))))))</f>
        <v/>
      </c>
      <c r="L868" s="24" t="str">
        <f aca="false">IF(OR(D868="",NOT(OR(B868="Micro",B868="Small"))),"",IF(F868="",E868,F868)+IF(C868="",Settings!$C$10,MIN(C868,Settings!$C$11)))</f>
        <v/>
      </c>
      <c r="M868" s="23" t="str">
        <f aca="false">IF(L868="","",MAX(0,Settings!$C$6-L868))</f>
        <v/>
      </c>
      <c r="N868" s="10" t="str">
        <f aca="false">IF(D868="","",IF(I868&lt;=0,"Paid",IF(NOT(OR(B868="Micro",B868="Small")),"Not covered by s.15",IF(M868&gt;0,"MSME overdue","MSME within due date"))))</f>
        <v/>
      </c>
      <c r="O868" s="22" t="str">
        <f aca="false">IF(N868&lt;&gt;"MSME overdue","",ROUND(I868*((1+Settings!$C$9*Settings!$C$8/12)^(M868/(365/12))-1),0))</f>
        <v/>
      </c>
      <c r="P868" s="10" t="str">
        <f aca="false">IF(OR(L868="",I868&lt;=0),"",IF(L868&lt;=Settings!$C$7,IF(Settings!$C$6&gt;=Settings!$C$7,"Unpaid past due at year end: review","Pay before year end to avoid disallowance"),""))</f>
        <v/>
      </c>
    </row>
    <row r="869" customFormat="false" ht="15" hidden="false" customHeight="false" outlineLevel="0" collapsed="false">
      <c r="A869" s="8"/>
      <c r="B869" s="8"/>
      <c r="C869" s="19"/>
      <c r="D869" s="8"/>
      <c r="E869" s="17"/>
      <c r="F869" s="17"/>
      <c r="G869" s="21"/>
      <c r="H869" s="21"/>
      <c r="I869" s="22" t="str">
        <f aca="false">IF(D869="","",G869-H869)</f>
        <v/>
      </c>
      <c r="J869" s="23" t="str">
        <f aca="false">IF(D869="","",Settings!$C$6-E869)</f>
        <v/>
      </c>
      <c r="K869" s="10" t="str">
        <f aca="false">IF(D869="","",IF(J869&lt;=30,"0-30 days",IF(J869&lt;=45,"31-45 days",IF(J869&lt;=60,"46-60 days",IF(J869&lt;=90,"61-90 days",IF(J869&lt;=180,"91-180 days","Over 180 days"))))))</f>
        <v/>
      </c>
      <c r="L869" s="24" t="str">
        <f aca="false">IF(OR(D869="",NOT(OR(B869="Micro",B869="Small"))),"",IF(F869="",E869,F869)+IF(C869="",Settings!$C$10,MIN(C869,Settings!$C$11)))</f>
        <v/>
      </c>
      <c r="M869" s="23" t="str">
        <f aca="false">IF(L869="","",MAX(0,Settings!$C$6-L869))</f>
        <v/>
      </c>
      <c r="N869" s="10" t="str">
        <f aca="false">IF(D869="","",IF(I869&lt;=0,"Paid",IF(NOT(OR(B869="Micro",B869="Small")),"Not covered by s.15",IF(M869&gt;0,"MSME overdue","MSME within due date"))))</f>
        <v/>
      </c>
      <c r="O869" s="22" t="str">
        <f aca="false">IF(N869&lt;&gt;"MSME overdue","",ROUND(I869*((1+Settings!$C$9*Settings!$C$8/12)^(M869/(365/12))-1),0))</f>
        <v/>
      </c>
      <c r="P869" s="10" t="str">
        <f aca="false">IF(OR(L869="",I869&lt;=0),"",IF(L869&lt;=Settings!$C$7,IF(Settings!$C$6&gt;=Settings!$C$7,"Unpaid past due at year end: review","Pay before year end to avoid disallowance"),""))</f>
        <v/>
      </c>
    </row>
    <row r="870" customFormat="false" ht="15" hidden="false" customHeight="false" outlineLevel="0" collapsed="false">
      <c r="A870" s="8"/>
      <c r="B870" s="8"/>
      <c r="C870" s="19"/>
      <c r="D870" s="8"/>
      <c r="E870" s="17"/>
      <c r="F870" s="17"/>
      <c r="G870" s="21"/>
      <c r="H870" s="21"/>
      <c r="I870" s="22" t="str">
        <f aca="false">IF(D870="","",G870-H870)</f>
        <v/>
      </c>
      <c r="J870" s="23" t="str">
        <f aca="false">IF(D870="","",Settings!$C$6-E870)</f>
        <v/>
      </c>
      <c r="K870" s="10" t="str">
        <f aca="false">IF(D870="","",IF(J870&lt;=30,"0-30 days",IF(J870&lt;=45,"31-45 days",IF(J870&lt;=60,"46-60 days",IF(J870&lt;=90,"61-90 days",IF(J870&lt;=180,"91-180 days","Over 180 days"))))))</f>
        <v/>
      </c>
      <c r="L870" s="24" t="str">
        <f aca="false">IF(OR(D870="",NOT(OR(B870="Micro",B870="Small"))),"",IF(F870="",E870,F870)+IF(C870="",Settings!$C$10,MIN(C870,Settings!$C$11)))</f>
        <v/>
      </c>
      <c r="M870" s="23" t="str">
        <f aca="false">IF(L870="","",MAX(0,Settings!$C$6-L870))</f>
        <v/>
      </c>
      <c r="N870" s="10" t="str">
        <f aca="false">IF(D870="","",IF(I870&lt;=0,"Paid",IF(NOT(OR(B870="Micro",B870="Small")),"Not covered by s.15",IF(M870&gt;0,"MSME overdue","MSME within due date"))))</f>
        <v/>
      </c>
      <c r="O870" s="22" t="str">
        <f aca="false">IF(N870&lt;&gt;"MSME overdue","",ROUND(I870*((1+Settings!$C$9*Settings!$C$8/12)^(M870/(365/12))-1),0))</f>
        <v/>
      </c>
      <c r="P870" s="10" t="str">
        <f aca="false">IF(OR(L870="",I870&lt;=0),"",IF(L870&lt;=Settings!$C$7,IF(Settings!$C$6&gt;=Settings!$C$7,"Unpaid past due at year end: review","Pay before year end to avoid disallowance"),""))</f>
        <v/>
      </c>
    </row>
    <row r="871" customFormat="false" ht="15" hidden="false" customHeight="false" outlineLevel="0" collapsed="false">
      <c r="A871" s="8"/>
      <c r="B871" s="8"/>
      <c r="C871" s="19"/>
      <c r="D871" s="8"/>
      <c r="E871" s="17"/>
      <c r="F871" s="17"/>
      <c r="G871" s="21"/>
      <c r="H871" s="21"/>
      <c r="I871" s="22" t="str">
        <f aca="false">IF(D871="","",G871-H871)</f>
        <v/>
      </c>
      <c r="J871" s="23" t="str">
        <f aca="false">IF(D871="","",Settings!$C$6-E871)</f>
        <v/>
      </c>
      <c r="K871" s="10" t="str">
        <f aca="false">IF(D871="","",IF(J871&lt;=30,"0-30 days",IF(J871&lt;=45,"31-45 days",IF(J871&lt;=60,"46-60 days",IF(J871&lt;=90,"61-90 days",IF(J871&lt;=180,"91-180 days","Over 180 days"))))))</f>
        <v/>
      </c>
      <c r="L871" s="24" t="str">
        <f aca="false">IF(OR(D871="",NOT(OR(B871="Micro",B871="Small"))),"",IF(F871="",E871,F871)+IF(C871="",Settings!$C$10,MIN(C871,Settings!$C$11)))</f>
        <v/>
      </c>
      <c r="M871" s="23" t="str">
        <f aca="false">IF(L871="","",MAX(0,Settings!$C$6-L871))</f>
        <v/>
      </c>
      <c r="N871" s="10" t="str">
        <f aca="false">IF(D871="","",IF(I871&lt;=0,"Paid",IF(NOT(OR(B871="Micro",B871="Small")),"Not covered by s.15",IF(M871&gt;0,"MSME overdue","MSME within due date"))))</f>
        <v/>
      </c>
      <c r="O871" s="22" t="str">
        <f aca="false">IF(N871&lt;&gt;"MSME overdue","",ROUND(I871*((1+Settings!$C$9*Settings!$C$8/12)^(M871/(365/12))-1),0))</f>
        <v/>
      </c>
      <c r="P871" s="10" t="str">
        <f aca="false">IF(OR(L871="",I871&lt;=0),"",IF(L871&lt;=Settings!$C$7,IF(Settings!$C$6&gt;=Settings!$C$7,"Unpaid past due at year end: review","Pay before year end to avoid disallowance"),""))</f>
        <v/>
      </c>
    </row>
    <row r="872" customFormat="false" ht="15" hidden="false" customHeight="false" outlineLevel="0" collapsed="false">
      <c r="A872" s="8"/>
      <c r="B872" s="8"/>
      <c r="C872" s="19"/>
      <c r="D872" s="8"/>
      <c r="E872" s="17"/>
      <c r="F872" s="17"/>
      <c r="G872" s="21"/>
      <c r="H872" s="21"/>
      <c r="I872" s="22" t="str">
        <f aca="false">IF(D872="","",G872-H872)</f>
        <v/>
      </c>
      <c r="J872" s="23" t="str">
        <f aca="false">IF(D872="","",Settings!$C$6-E872)</f>
        <v/>
      </c>
      <c r="K872" s="10" t="str">
        <f aca="false">IF(D872="","",IF(J872&lt;=30,"0-30 days",IF(J872&lt;=45,"31-45 days",IF(J872&lt;=60,"46-60 days",IF(J872&lt;=90,"61-90 days",IF(J872&lt;=180,"91-180 days","Over 180 days"))))))</f>
        <v/>
      </c>
      <c r="L872" s="24" t="str">
        <f aca="false">IF(OR(D872="",NOT(OR(B872="Micro",B872="Small"))),"",IF(F872="",E872,F872)+IF(C872="",Settings!$C$10,MIN(C872,Settings!$C$11)))</f>
        <v/>
      </c>
      <c r="M872" s="23" t="str">
        <f aca="false">IF(L872="","",MAX(0,Settings!$C$6-L872))</f>
        <v/>
      </c>
      <c r="N872" s="10" t="str">
        <f aca="false">IF(D872="","",IF(I872&lt;=0,"Paid",IF(NOT(OR(B872="Micro",B872="Small")),"Not covered by s.15",IF(M872&gt;0,"MSME overdue","MSME within due date"))))</f>
        <v/>
      </c>
      <c r="O872" s="22" t="str">
        <f aca="false">IF(N872&lt;&gt;"MSME overdue","",ROUND(I872*((1+Settings!$C$9*Settings!$C$8/12)^(M872/(365/12))-1),0))</f>
        <v/>
      </c>
      <c r="P872" s="10" t="str">
        <f aca="false">IF(OR(L872="",I872&lt;=0),"",IF(L872&lt;=Settings!$C$7,IF(Settings!$C$6&gt;=Settings!$C$7,"Unpaid past due at year end: review","Pay before year end to avoid disallowance"),""))</f>
        <v/>
      </c>
    </row>
    <row r="873" customFormat="false" ht="15" hidden="false" customHeight="false" outlineLevel="0" collapsed="false">
      <c r="A873" s="8"/>
      <c r="B873" s="8"/>
      <c r="C873" s="19"/>
      <c r="D873" s="8"/>
      <c r="E873" s="17"/>
      <c r="F873" s="17"/>
      <c r="G873" s="21"/>
      <c r="H873" s="21"/>
      <c r="I873" s="22" t="str">
        <f aca="false">IF(D873="","",G873-H873)</f>
        <v/>
      </c>
      <c r="J873" s="23" t="str">
        <f aca="false">IF(D873="","",Settings!$C$6-E873)</f>
        <v/>
      </c>
      <c r="K873" s="10" t="str">
        <f aca="false">IF(D873="","",IF(J873&lt;=30,"0-30 days",IF(J873&lt;=45,"31-45 days",IF(J873&lt;=60,"46-60 days",IF(J873&lt;=90,"61-90 days",IF(J873&lt;=180,"91-180 days","Over 180 days"))))))</f>
        <v/>
      </c>
      <c r="L873" s="24" t="str">
        <f aca="false">IF(OR(D873="",NOT(OR(B873="Micro",B873="Small"))),"",IF(F873="",E873,F873)+IF(C873="",Settings!$C$10,MIN(C873,Settings!$C$11)))</f>
        <v/>
      </c>
      <c r="M873" s="23" t="str">
        <f aca="false">IF(L873="","",MAX(0,Settings!$C$6-L873))</f>
        <v/>
      </c>
      <c r="N873" s="10" t="str">
        <f aca="false">IF(D873="","",IF(I873&lt;=0,"Paid",IF(NOT(OR(B873="Micro",B873="Small")),"Not covered by s.15",IF(M873&gt;0,"MSME overdue","MSME within due date"))))</f>
        <v/>
      </c>
      <c r="O873" s="22" t="str">
        <f aca="false">IF(N873&lt;&gt;"MSME overdue","",ROUND(I873*((1+Settings!$C$9*Settings!$C$8/12)^(M873/(365/12))-1),0))</f>
        <v/>
      </c>
      <c r="P873" s="10" t="str">
        <f aca="false">IF(OR(L873="",I873&lt;=0),"",IF(L873&lt;=Settings!$C$7,IF(Settings!$C$6&gt;=Settings!$C$7,"Unpaid past due at year end: review","Pay before year end to avoid disallowance"),""))</f>
        <v/>
      </c>
    </row>
    <row r="874" customFormat="false" ht="15" hidden="false" customHeight="false" outlineLevel="0" collapsed="false">
      <c r="A874" s="8"/>
      <c r="B874" s="8"/>
      <c r="C874" s="19"/>
      <c r="D874" s="8"/>
      <c r="E874" s="17"/>
      <c r="F874" s="17"/>
      <c r="G874" s="21"/>
      <c r="H874" s="21"/>
      <c r="I874" s="22" t="str">
        <f aca="false">IF(D874="","",G874-H874)</f>
        <v/>
      </c>
      <c r="J874" s="23" t="str">
        <f aca="false">IF(D874="","",Settings!$C$6-E874)</f>
        <v/>
      </c>
      <c r="K874" s="10" t="str">
        <f aca="false">IF(D874="","",IF(J874&lt;=30,"0-30 days",IF(J874&lt;=45,"31-45 days",IF(J874&lt;=60,"46-60 days",IF(J874&lt;=90,"61-90 days",IF(J874&lt;=180,"91-180 days","Over 180 days"))))))</f>
        <v/>
      </c>
      <c r="L874" s="24" t="str">
        <f aca="false">IF(OR(D874="",NOT(OR(B874="Micro",B874="Small"))),"",IF(F874="",E874,F874)+IF(C874="",Settings!$C$10,MIN(C874,Settings!$C$11)))</f>
        <v/>
      </c>
      <c r="M874" s="23" t="str">
        <f aca="false">IF(L874="","",MAX(0,Settings!$C$6-L874))</f>
        <v/>
      </c>
      <c r="N874" s="10" t="str">
        <f aca="false">IF(D874="","",IF(I874&lt;=0,"Paid",IF(NOT(OR(B874="Micro",B874="Small")),"Not covered by s.15",IF(M874&gt;0,"MSME overdue","MSME within due date"))))</f>
        <v/>
      </c>
      <c r="O874" s="22" t="str">
        <f aca="false">IF(N874&lt;&gt;"MSME overdue","",ROUND(I874*((1+Settings!$C$9*Settings!$C$8/12)^(M874/(365/12))-1),0))</f>
        <v/>
      </c>
      <c r="P874" s="10" t="str">
        <f aca="false">IF(OR(L874="",I874&lt;=0),"",IF(L874&lt;=Settings!$C$7,IF(Settings!$C$6&gt;=Settings!$C$7,"Unpaid past due at year end: review","Pay before year end to avoid disallowance"),""))</f>
        <v/>
      </c>
    </row>
    <row r="875" customFormat="false" ht="15" hidden="false" customHeight="false" outlineLevel="0" collapsed="false">
      <c r="A875" s="8"/>
      <c r="B875" s="8"/>
      <c r="C875" s="19"/>
      <c r="D875" s="8"/>
      <c r="E875" s="17"/>
      <c r="F875" s="17"/>
      <c r="G875" s="21"/>
      <c r="H875" s="21"/>
      <c r="I875" s="22" t="str">
        <f aca="false">IF(D875="","",G875-H875)</f>
        <v/>
      </c>
      <c r="J875" s="23" t="str">
        <f aca="false">IF(D875="","",Settings!$C$6-E875)</f>
        <v/>
      </c>
      <c r="K875" s="10" t="str">
        <f aca="false">IF(D875="","",IF(J875&lt;=30,"0-30 days",IF(J875&lt;=45,"31-45 days",IF(J875&lt;=60,"46-60 days",IF(J875&lt;=90,"61-90 days",IF(J875&lt;=180,"91-180 days","Over 180 days"))))))</f>
        <v/>
      </c>
      <c r="L875" s="24" t="str">
        <f aca="false">IF(OR(D875="",NOT(OR(B875="Micro",B875="Small"))),"",IF(F875="",E875,F875)+IF(C875="",Settings!$C$10,MIN(C875,Settings!$C$11)))</f>
        <v/>
      </c>
      <c r="M875" s="23" t="str">
        <f aca="false">IF(L875="","",MAX(0,Settings!$C$6-L875))</f>
        <v/>
      </c>
      <c r="N875" s="10" t="str">
        <f aca="false">IF(D875="","",IF(I875&lt;=0,"Paid",IF(NOT(OR(B875="Micro",B875="Small")),"Not covered by s.15",IF(M875&gt;0,"MSME overdue","MSME within due date"))))</f>
        <v/>
      </c>
      <c r="O875" s="22" t="str">
        <f aca="false">IF(N875&lt;&gt;"MSME overdue","",ROUND(I875*((1+Settings!$C$9*Settings!$C$8/12)^(M875/(365/12))-1),0))</f>
        <v/>
      </c>
      <c r="P875" s="10" t="str">
        <f aca="false">IF(OR(L875="",I875&lt;=0),"",IF(L875&lt;=Settings!$C$7,IF(Settings!$C$6&gt;=Settings!$C$7,"Unpaid past due at year end: review","Pay before year end to avoid disallowance"),""))</f>
        <v/>
      </c>
    </row>
    <row r="876" customFormat="false" ht="15" hidden="false" customHeight="false" outlineLevel="0" collapsed="false">
      <c r="A876" s="8"/>
      <c r="B876" s="8"/>
      <c r="C876" s="19"/>
      <c r="D876" s="8"/>
      <c r="E876" s="17"/>
      <c r="F876" s="17"/>
      <c r="G876" s="21"/>
      <c r="H876" s="21"/>
      <c r="I876" s="22" t="str">
        <f aca="false">IF(D876="","",G876-H876)</f>
        <v/>
      </c>
      <c r="J876" s="23" t="str">
        <f aca="false">IF(D876="","",Settings!$C$6-E876)</f>
        <v/>
      </c>
      <c r="K876" s="10" t="str">
        <f aca="false">IF(D876="","",IF(J876&lt;=30,"0-30 days",IF(J876&lt;=45,"31-45 days",IF(J876&lt;=60,"46-60 days",IF(J876&lt;=90,"61-90 days",IF(J876&lt;=180,"91-180 days","Over 180 days"))))))</f>
        <v/>
      </c>
      <c r="L876" s="24" t="str">
        <f aca="false">IF(OR(D876="",NOT(OR(B876="Micro",B876="Small"))),"",IF(F876="",E876,F876)+IF(C876="",Settings!$C$10,MIN(C876,Settings!$C$11)))</f>
        <v/>
      </c>
      <c r="M876" s="23" t="str">
        <f aca="false">IF(L876="","",MAX(0,Settings!$C$6-L876))</f>
        <v/>
      </c>
      <c r="N876" s="10" t="str">
        <f aca="false">IF(D876="","",IF(I876&lt;=0,"Paid",IF(NOT(OR(B876="Micro",B876="Small")),"Not covered by s.15",IF(M876&gt;0,"MSME overdue","MSME within due date"))))</f>
        <v/>
      </c>
      <c r="O876" s="22" t="str">
        <f aca="false">IF(N876&lt;&gt;"MSME overdue","",ROUND(I876*((1+Settings!$C$9*Settings!$C$8/12)^(M876/(365/12))-1),0))</f>
        <v/>
      </c>
      <c r="P876" s="10" t="str">
        <f aca="false">IF(OR(L876="",I876&lt;=0),"",IF(L876&lt;=Settings!$C$7,IF(Settings!$C$6&gt;=Settings!$C$7,"Unpaid past due at year end: review","Pay before year end to avoid disallowance"),""))</f>
        <v/>
      </c>
    </row>
    <row r="877" customFormat="false" ht="15" hidden="false" customHeight="false" outlineLevel="0" collapsed="false">
      <c r="A877" s="8"/>
      <c r="B877" s="8"/>
      <c r="C877" s="19"/>
      <c r="D877" s="8"/>
      <c r="E877" s="17"/>
      <c r="F877" s="17"/>
      <c r="G877" s="21"/>
      <c r="H877" s="21"/>
      <c r="I877" s="22" t="str">
        <f aca="false">IF(D877="","",G877-H877)</f>
        <v/>
      </c>
      <c r="J877" s="23" t="str">
        <f aca="false">IF(D877="","",Settings!$C$6-E877)</f>
        <v/>
      </c>
      <c r="K877" s="10" t="str">
        <f aca="false">IF(D877="","",IF(J877&lt;=30,"0-30 days",IF(J877&lt;=45,"31-45 days",IF(J877&lt;=60,"46-60 days",IF(J877&lt;=90,"61-90 days",IF(J877&lt;=180,"91-180 days","Over 180 days"))))))</f>
        <v/>
      </c>
      <c r="L877" s="24" t="str">
        <f aca="false">IF(OR(D877="",NOT(OR(B877="Micro",B877="Small"))),"",IF(F877="",E877,F877)+IF(C877="",Settings!$C$10,MIN(C877,Settings!$C$11)))</f>
        <v/>
      </c>
      <c r="M877" s="23" t="str">
        <f aca="false">IF(L877="","",MAX(0,Settings!$C$6-L877))</f>
        <v/>
      </c>
      <c r="N877" s="10" t="str">
        <f aca="false">IF(D877="","",IF(I877&lt;=0,"Paid",IF(NOT(OR(B877="Micro",B877="Small")),"Not covered by s.15",IF(M877&gt;0,"MSME overdue","MSME within due date"))))</f>
        <v/>
      </c>
      <c r="O877" s="22" t="str">
        <f aca="false">IF(N877&lt;&gt;"MSME overdue","",ROUND(I877*((1+Settings!$C$9*Settings!$C$8/12)^(M877/(365/12))-1),0))</f>
        <v/>
      </c>
      <c r="P877" s="10" t="str">
        <f aca="false">IF(OR(L877="",I877&lt;=0),"",IF(L877&lt;=Settings!$C$7,IF(Settings!$C$6&gt;=Settings!$C$7,"Unpaid past due at year end: review","Pay before year end to avoid disallowance"),""))</f>
        <v/>
      </c>
    </row>
    <row r="878" customFormat="false" ht="15" hidden="false" customHeight="false" outlineLevel="0" collapsed="false">
      <c r="A878" s="8"/>
      <c r="B878" s="8"/>
      <c r="C878" s="19"/>
      <c r="D878" s="8"/>
      <c r="E878" s="17"/>
      <c r="F878" s="17"/>
      <c r="G878" s="21"/>
      <c r="H878" s="21"/>
      <c r="I878" s="22" t="str">
        <f aca="false">IF(D878="","",G878-H878)</f>
        <v/>
      </c>
      <c r="J878" s="23" t="str">
        <f aca="false">IF(D878="","",Settings!$C$6-E878)</f>
        <v/>
      </c>
      <c r="K878" s="10" t="str">
        <f aca="false">IF(D878="","",IF(J878&lt;=30,"0-30 days",IF(J878&lt;=45,"31-45 days",IF(J878&lt;=60,"46-60 days",IF(J878&lt;=90,"61-90 days",IF(J878&lt;=180,"91-180 days","Over 180 days"))))))</f>
        <v/>
      </c>
      <c r="L878" s="24" t="str">
        <f aca="false">IF(OR(D878="",NOT(OR(B878="Micro",B878="Small"))),"",IF(F878="",E878,F878)+IF(C878="",Settings!$C$10,MIN(C878,Settings!$C$11)))</f>
        <v/>
      </c>
      <c r="M878" s="23" t="str">
        <f aca="false">IF(L878="","",MAX(0,Settings!$C$6-L878))</f>
        <v/>
      </c>
      <c r="N878" s="10" t="str">
        <f aca="false">IF(D878="","",IF(I878&lt;=0,"Paid",IF(NOT(OR(B878="Micro",B878="Small")),"Not covered by s.15",IF(M878&gt;0,"MSME overdue","MSME within due date"))))</f>
        <v/>
      </c>
      <c r="O878" s="22" t="str">
        <f aca="false">IF(N878&lt;&gt;"MSME overdue","",ROUND(I878*((1+Settings!$C$9*Settings!$C$8/12)^(M878/(365/12))-1),0))</f>
        <v/>
      </c>
      <c r="P878" s="10" t="str">
        <f aca="false">IF(OR(L878="",I878&lt;=0),"",IF(L878&lt;=Settings!$C$7,IF(Settings!$C$6&gt;=Settings!$C$7,"Unpaid past due at year end: review","Pay before year end to avoid disallowance"),""))</f>
        <v/>
      </c>
    </row>
    <row r="879" customFormat="false" ht="15" hidden="false" customHeight="false" outlineLevel="0" collapsed="false">
      <c r="A879" s="8"/>
      <c r="B879" s="8"/>
      <c r="C879" s="19"/>
      <c r="D879" s="8"/>
      <c r="E879" s="17"/>
      <c r="F879" s="17"/>
      <c r="G879" s="21"/>
      <c r="H879" s="21"/>
      <c r="I879" s="22" t="str">
        <f aca="false">IF(D879="","",G879-H879)</f>
        <v/>
      </c>
      <c r="J879" s="23" t="str">
        <f aca="false">IF(D879="","",Settings!$C$6-E879)</f>
        <v/>
      </c>
      <c r="K879" s="10" t="str">
        <f aca="false">IF(D879="","",IF(J879&lt;=30,"0-30 days",IF(J879&lt;=45,"31-45 days",IF(J879&lt;=60,"46-60 days",IF(J879&lt;=90,"61-90 days",IF(J879&lt;=180,"91-180 days","Over 180 days"))))))</f>
        <v/>
      </c>
      <c r="L879" s="24" t="str">
        <f aca="false">IF(OR(D879="",NOT(OR(B879="Micro",B879="Small"))),"",IF(F879="",E879,F879)+IF(C879="",Settings!$C$10,MIN(C879,Settings!$C$11)))</f>
        <v/>
      </c>
      <c r="M879" s="23" t="str">
        <f aca="false">IF(L879="","",MAX(0,Settings!$C$6-L879))</f>
        <v/>
      </c>
      <c r="N879" s="10" t="str">
        <f aca="false">IF(D879="","",IF(I879&lt;=0,"Paid",IF(NOT(OR(B879="Micro",B879="Small")),"Not covered by s.15",IF(M879&gt;0,"MSME overdue","MSME within due date"))))</f>
        <v/>
      </c>
      <c r="O879" s="22" t="str">
        <f aca="false">IF(N879&lt;&gt;"MSME overdue","",ROUND(I879*((1+Settings!$C$9*Settings!$C$8/12)^(M879/(365/12))-1),0))</f>
        <v/>
      </c>
      <c r="P879" s="10" t="str">
        <f aca="false">IF(OR(L879="",I879&lt;=0),"",IF(L879&lt;=Settings!$C$7,IF(Settings!$C$6&gt;=Settings!$C$7,"Unpaid past due at year end: review","Pay before year end to avoid disallowance"),""))</f>
        <v/>
      </c>
    </row>
    <row r="880" customFormat="false" ht="15" hidden="false" customHeight="false" outlineLevel="0" collapsed="false">
      <c r="A880" s="8"/>
      <c r="B880" s="8"/>
      <c r="C880" s="19"/>
      <c r="D880" s="8"/>
      <c r="E880" s="17"/>
      <c r="F880" s="17"/>
      <c r="G880" s="21"/>
      <c r="H880" s="21"/>
      <c r="I880" s="22" t="str">
        <f aca="false">IF(D880="","",G880-H880)</f>
        <v/>
      </c>
      <c r="J880" s="23" t="str">
        <f aca="false">IF(D880="","",Settings!$C$6-E880)</f>
        <v/>
      </c>
      <c r="K880" s="10" t="str">
        <f aca="false">IF(D880="","",IF(J880&lt;=30,"0-30 days",IF(J880&lt;=45,"31-45 days",IF(J880&lt;=60,"46-60 days",IF(J880&lt;=90,"61-90 days",IF(J880&lt;=180,"91-180 days","Over 180 days"))))))</f>
        <v/>
      </c>
      <c r="L880" s="24" t="str">
        <f aca="false">IF(OR(D880="",NOT(OR(B880="Micro",B880="Small"))),"",IF(F880="",E880,F880)+IF(C880="",Settings!$C$10,MIN(C880,Settings!$C$11)))</f>
        <v/>
      </c>
      <c r="M880" s="23" t="str">
        <f aca="false">IF(L880="","",MAX(0,Settings!$C$6-L880))</f>
        <v/>
      </c>
      <c r="N880" s="10" t="str">
        <f aca="false">IF(D880="","",IF(I880&lt;=0,"Paid",IF(NOT(OR(B880="Micro",B880="Small")),"Not covered by s.15",IF(M880&gt;0,"MSME overdue","MSME within due date"))))</f>
        <v/>
      </c>
      <c r="O880" s="22" t="str">
        <f aca="false">IF(N880&lt;&gt;"MSME overdue","",ROUND(I880*((1+Settings!$C$9*Settings!$C$8/12)^(M880/(365/12))-1),0))</f>
        <v/>
      </c>
      <c r="P880" s="10" t="str">
        <f aca="false">IF(OR(L880="",I880&lt;=0),"",IF(L880&lt;=Settings!$C$7,IF(Settings!$C$6&gt;=Settings!$C$7,"Unpaid past due at year end: review","Pay before year end to avoid disallowance"),""))</f>
        <v/>
      </c>
    </row>
    <row r="881" customFormat="false" ht="15" hidden="false" customHeight="false" outlineLevel="0" collapsed="false">
      <c r="A881" s="8"/>
      <c r="B881" s="8"/>
      <c r="C881" s="19"/>
      <c r="D881" s="8"/>
      <c r="E881" s="17"/>
      <c r="F881" s="17"/>
      <c r="G881" s="21"/>
      <c r="H881" s="21"/>
      <c r="I881" s="22" t="str">
        <f aca="false">IF(D881="","",G881-H881)</f>
        <v/>
      </c>
      <c r="J881" s="23" t="str">
        <f aca="false">IF(D881="","",Settings!$C$6-E881)</f>
        <v/>
      </c>
      <c r="K881" s="10" t="str">
        <f aca="false">IF(D881="","",IF(J881&lt;=30,"0-30 days",IF(J881&lt;=45,"31-45 days",IF(J881&lt;=60,"46-60 days",IF(J881&lt;=90,"61-90 days",IF(J881&lt;=180,"91-180 days","Over 180 days"))))))</f>
        <v/>
      </c>
      <c r="L881" s="24" t="str">
        <f aca="false">IF(OR(D881="",NOT(OR(B881="Micro",B881="Small"))),"",IF(F881="",E881,F881)+IF(C881="",Settings!$C$10,MIN(C881,Settings!$C$11)))</f>
        <v/>
      </c>
      <c r="M881" s="23" t="str">
        <f aca="false">IF(L881="","",MAX(0,Settings!$C$6-L881))</f>
        <v/>
      </c>
      <c r="N881" s="10" t="str">
        <f aca="false">IF(D881="","",IF(I881&lt;=0,"Paid",IF(NOT(OR(B881="Micro",B881="Small")),"Not covered by s.15",IF(M881&gt;0,"MSME overdue","MSME within due date"))))</f>
        <v/>
      </c>
      <c r="O881" s="22" t="str">
        <f aca="false">IF(N881&lt;&gt;"MSME overdue","",ROUND(I881*((1+Settings!$C$9*Settings!$C$8/12)^(M881/(365/12))-1),0))</f>
        <v/>
      </c>
      <c r="P881" s="10" t="str">
        <f aca="false">IF(OR(L881="",I881&lt;=0),"",IF(L881&lt;=Settings!$C$7,IF(Settings!$C$6&gt;=Settings!$C$7,"Unpaid past due at year end: review","Pay before year end to avoid disallowance"),""))</f>
        <v/>
      </c>
    </row>
    <row r="882" customFormat="false" ht="15" hidden="false" customHeight="false" outlineLevel="0" collapsed="false">
      <c r="A882" s="8"/>
      <c r="B882" s="8"/>
      <c r="C882" s="19"/>
      <c r="D882" s="8"/>
      <c r="E882" s="17"/>
      <c r="F882" s="17"/>
      <c r="G882" s="21"/>
      <c r="H882" s="21"/>
      <c r="I882" s="22" t="str">
        <f aca="false">IF(D882="","",G882-H882)</f>
        <v/>
      </c>
      <c r="J882" s="23" t="str">
        <f aca="false">IF(D882="","",Settings!$C$6-E882)</f>
        <v/>
      </c>
      <c r="K882" s="10" t="str">
        <f aca="false">IF(D882="","",IF(J882&lt;=30,"0-30 days",IF(J882&lt;=45,"31-45 days",IF(J882&lt;=60,"46-60 days",IF(J882&lt;=90,"61-90 days",IF(J882&lt;=180,"91-180 days","Over 180 days"))))))</f>
        <v/>
      </c>
      <c r="L882" s="24" t="str">
        <f aca="false">IF(OR(D882="",NOT(OR(B882="Micro",B882="Small"))),"",IF(F882="",E882,F882)+IF(C882="",Settings!$C$10,MIN(C882,Settings!$C$11)))</f>
        <v/>
      </c>
      <c r="M882" s="23" t="str">
        <f aca="false">IF(L882="","",MAX(0,Settings!$C$6-L882))</f>
        <v/>
      </c>
      <c r="N882" s="10" t="str">
        <f aca="false">IF(D882="","",IF(I882&lt;=0,"Paid",IF(NOT(OR(B882="Micro",B882="Small")),"Not covered by s.15",IF(M882&gt;0,"MSME overdue","MSME within due date"))))</f>
        <v/>
      </c>
      <c r="O882" s="22" t="str">
        <f aca="false">IF(N882&lt;&gt;"MSME overdue","",ROUND(I882*((1+Settings!$C$9*Settings!$C$8/12)^(M882/(365/12))-1),0))</f>
        <v/>
      </c>
      <c r="P882" s="10" t="str">
        <f aca="false">IF(OR(L882="",I882&lt;=0),"",IF(L882&lt;=Settings!$C$7,IF(Settings!$C$6&gt;=Settings!$C$7,"Unpaid past due at year end: review","Pay before year end to avoid disallowance"),""))</f>
        <v/>
      </c>
    </row>
    <row r="883" customFormat="false" ht="15" hidden="false" customHeight="false" outlineLevel="0" collapsed="false">
      <c r="A883" s="8"/>
      <c r="B883" s="8"/>
      <c r="C883" s="19"/>
      <c r="D883" s="8"/>
      <c r="E883" s="17"/>
      <c r="F883" s="17"/>
      <c r="G883" s="21"/>
      <c r="H883" s="21"/>
      <c r="I883" s="22" t="str">
        <f aca="false">IF(D883="","",G883-H883)</f>
        <v/>
      </c>
      <c r="J883" s="23" t="str">
        <f aca="false">IF(D883="","",Settings!$C$6-E883)</f>
        <v/>
      </c>
      <c r="K883" s="10" t="str">
        <f aca="false">IF(D883="","",IF(J883&lt;=30,"0-30 days",IF(J883&lt;=45,"31-45 days",IF(J883&lt;=60,"46-60 days",IF(J883&lt;=90,"61-90 days",IF(J883&lt;=180,"91-180 days","Over 180 days"))))))</f>
        <v/>
      </c>
      <c r="L883" s="24" t="str">
        <f aca="false">IF(OR(D883="",NOT(OR(B883="Micro",B883="Small"))),"",IF(F883="",E883,F883)+IF(C883="",Settings!$C$10,MIN(C883,Settings!$C$11)))</f>
        <v/>
      </c>
      <c r="M883" s="23" t="str">
        <f aca="false">IF(L883="","",MAX(0,Settings!$C$6-L883))</f>
        <v/>
      </c>
      <c r="N883" s="10" t="str">
        <f aca="false">IF(D883="","",IF(I883&lt;=0,"Paid",IF(NOT(OR(B883="Micro",B883="Small")),"Not covered by s.15",IF(M883&gt;0,"MSME overdue","MSME within due date"))))</f>
        <v/>
      </c>
      <c r="O883" s="22" t="str">
        <f aca="false">IF(N883&lt;&gt;"MSME overdue","",ROUND(I883*((1+Settings!$C$9*Settings!$C$8/12)^(M883/(365/12))-1),0))</f>
        <v/>
      </c>
      <c r="P883" s="10" t="str">
        <f aca="false">IF(OR(L883="",I883&lt;=0),"",IF(L883&lt;=Settings!$C$7,IF(Settings!$C$6&gt;=Settings!$C$7,"Unpaid past due at year end: review","Pay before year end to avoid disallowance"),""))</f>
        <v/>
      </c>
    </row>
    <row r="884" customFormat="false" ht="15" hidden="false" customHeight="false" outlineLevel="0" collapsed="false">
      <c r="A884" s="8"/>
      <c r="B884" s="8"/>
      <c r="C884" s="19"/>
      <c r="D884" s="8"/>
      <c r="E884" s="17"/>
      <c r="F884" s="17"/>
      <c r="G884" s="21"/>
      <c r="H884" s="21"/>
      <c r="I884" s="22" t="str">
        <f aca="false">IF(D884="","",G884-H884)</f>
        <v/>
      </c>
      <c r="J884" s="23" t="str">
        <f aca="false">IF(D884="","",Settings!$C$6-E884)</f>
        <v/>
      </c>
      <c r="K884" s="10" t="str">
        <f aca="false">IF(D884="","",IF(J884&lt;=30,"0-30 days",IF(J884&lt;=45,"31-45 days",IF(J884&lt;=60,"46-60 days",IF(J884&lt;=90,"61-90 days",IF(J884&lt;=180,"91-180 days","Over 180 days"))))))</f>
        <v/>
      </c>
      <c r="L884" s="24" t="str">
        <f aca="false">IF(OR(D884="",NOT(OR(B884="Micro",B884="Small"))),"",IF(F884="",E884,F884)+IF(C884="",Settings!$C$10,MIN(C884,Settings!$C$11)))</f>
        <v/>
      </c>
      <c r="M884" s="23" t="str">
        <f aca="false">IF(L884="","",MAX(0,Settings!$C$6-L884))</f>
        <v/>
      </c>
      <c r="N884" s="10" t="str">
        <f aca="false">IF(D884="","",IF(I884&lt;=0,"Paid",IF(NOT(OR(B884="Micro",B884="Small")),"Not covered by s.15",IF(M884&gt;0,"MSME overdue","MSME within due date"))))</f>
        <v/>
      </c>
      <c r="O884" s="22" t="str">
        <f aca="false">IF(N884&lt;&gt;"MSME overdue","",ROUND(I884*((1+Settings!$C$9*Settings!$C$8/12)^(M884/(365/12))-1),0))</f>
        <v/>
      </c>
      <c r="P884" s="10" t="str">
        <f aca="false">IF(OR(L884="",I884&lt;=0),"",IF(L884&lt;=Settings!$C$7,IF(Settings!$C$6&gt;=Settings!$C$7,"Unpaid past due at year end: review","Pay before year end to avoid disallowance"),""))</f>
        <v/>
      </c>
    </row>
    <row r="885" customFormat="false" ht="15" hidden="false" customHeight="false" outlineLevel="0" collapsed="false">
      <c r="A885" s="8"/>
      <c r="B885" s="8"/>
      <c r="C885" s="19"/>
      <c r="D885" s="8"/>
      <c r="E885" s="17"/>
      <c r="F885" s="17"/>
      <c r="G885" s="21"/>
      <c r="H885" s="21"/>
      <c r="I885" s="22" t="str">
        <f aca="false">IF(D885="","",G885-H885)</f>
        <v/>
      </c>
      <c r="J885" s="23" t="str">
        <f aca="false">IF(D885="","",Settings!$C$6-E885)</f>
        <v/>
      </c>
      <c r="K885" s="10" t="str">
        <f aca="false">IF(D885="","",IF(J885&lt;=30,"0-30 days",IF(J885&lt;=45,"31-45 days",IF(J885&lt;=60,"46-60 days",IF(J885&lt;=90,"61-90 days",IF(J885&lt;=180,"91-180 days","Over 180 days"))))))</f>
        <v/>
      </c>
      <c r="L885" s="24" t="str">
        <f aca="false">IF(OR(D885="",NOT(OR(B885="Micro",B885="Small"))),"",IF(F885="",E885,F885)+IF(C885="",Settings!$C$10,MIN(C885,Settings!$C$11)))</f>
        <v/>
      </c>
      <c r="M885" s="23" t="str">
        <f aca="false">IF(L885="","",MAX(0,Settings!$C$6-L885))</f>
        <v/>
      </c>
      <c r="N885" s="10" t="str">
        <f aca="false">IF(D885="","",IF(I885&lt;=0,"Paid",IF(NOT(OR(B885="Micro",B885="Small")),"Not covered by s.15",IF(M885&gt;0,"MSME overdue","MSME within due date"))))</f>
        <v/>
      </c>
      <c r="O885" s="22" t="str">
        <f aca="false">IF(N885&lt;&gt;"MSME overdue","",ROUND(I885*((1+Settings!$C$9*Settings!$C$8/12)^(M885/(365/12))-1),0))</f>
        <v/>
      </c>
      <c r="P885" s="10" t="str">
        <f aca="false">IF(OR(L885="",I885&lt;=0),"",IF(L885&lt;=Settings!$C$7,IF(Settings!$C$6&gt;=Settings!$C$7,"Unpaid past due at year end: review","Pay before year end to avoid disallowance"),""))</f>
        <v/>
      </c>
    </row>
    <row r="886" customFormat="false" ht="15" hidden="false" customHeight="false" outlineLevel="0" collapsed="false">
      <c r="A886" s="8"/>
      <c r="B886" s="8"/>
      <c r="C886" s="19"/>
      <c r="D886" s="8"/>
      <c r="E886" s="17"/>
      <c r="F886" s="17"/>
      <c r="G886" s="21"/>
      <c r="H886" s="21"/>
      <c r="I886" s="22" t="str">
        <f aca="false">IF(D886="","",G886-H886)</f>
        <v/>
      </c>
      <c r="J886" s="23" t="str">
        <f aca="false">IF(D886="","",Settings!$C$6-E886)</f>
        <v/>
      </c>
      <c r="K886" s="10" t="str">
        <f aca="false">IF(D886="","",IF(J886&lt;=30,"0-30 days",IF(J886&lt;=45,"31-45 days",IF(J886&lt;=60,"46-60 days",IF(J886&lt;=90,"61-90 days",IF(J886&lt;=180,"91-180 days","Over 180 days"))))))</f>
        <v/>
      </c>
      <c r="L886" s="24" t="str">
        <f aca="false">IF(OR(D886="",NOT(OR(B886="Micro",B886="Small"))),"",IF(F886="",E886,F886)+IF(C886="",Settings!$C$10,MIN(C886,Settings!$C$11)))</f>
        <v/>
      </c>
      <c r="M886" s="23" t="str">
        <f aca="false">IF(L886="","",MAX(0,Settings!$C$6-L886))</f>
        <v/>
      </c>
      <c r="N886" s="10" t="str">
        <f aca="false">IF(D886="","",IF(I886&lt;=0,"Paid",IF(NOT(OR(B886="Micro",B886="Small")),"Not covered by s.15",IF(M886&gt;0,"MSME overdue","MSME within due date"))))</f>
        <v/>
      </c>
      <c r="O886" s="22" t="str">
        <f aca="false">IF(N886&lt;&gt;"MSME overdue","",ROUND(I886*((1+Settings!$C$9*Settings!$C$8/12)^(M886/(365/12))-1),0))</f>
        <v/>
      </c>
      <c r="P886" s="10" t="str">
        <f aca="false">IF(OR(L886="",I886&lt;=0),"",IF(L886&lt;=Settings!$C$7,IF(Settings!$C$6&gt;=Settings!$C$7,"Unpaid past due at year end: review","Pay before year end to avoid disallowance"),""))</f>
        <v/>
      </c>
    </row>
    <row r="887" customFormat="false" ht="15" hidden="false" customHeight="false" outlineLevel="0" collapsed="false">
      <c r="A887" s="8"/>
      <c r="B887" s="8"/>
      <c r="C887" s="19"/>
      <c r="D887" s="8"/>
      <c r="E887" s="17"/>
      <c r="F887" s="17"/>
      <c r="G887" s="21"/>
      <c r="H887" s="21"/>
      <c r="I887" s="22" t="str">
        <f aca="false">IF(D887="","",G887-H887)</f>
        <v/>
      </c>
      <c r="J887" s="23" t="str">
        <f aca="false">IF(D887="","",Settings!$C$6-E887)</f>
        <v/>
      </c>
      <c r="K887" s="10" t="str">
        <f aca="false">IF(D887="","",IF(J887&lt;=30,"0-30 days",IF(J887&lt;=45,"31-45 days",IF(J887&lt;=60,"46-60 days",IF(J887&lt;=90,"61-90 days",IF(J887&lt;=180,"91-180 days","Over 180 days"))))))</f>
        <v/>
      </c>
      <c r="L887" s="24" t="str">
        <f aca="false">IF(OR(D887="",NOT(OR(B887="Micro",B887="Small"))),"",IF(F887="",E887,F887)+IF(C887="",Settings!$C$10,MIN(C887,Settings!$C$11)))</f>
        <v/>
      </c>
      <c r="M887" s="23" t="str">
        <f aca="false">IF(L887="","",MAX(0,Settings!$C$6-L887))</f>
        <v/>
      </c>
      <c r="N887" s="10" t="str">
        <f aca="false">IF(D887="","",IF(I887&lt;=0,"Paid",IF(NOT(OR(B887="Micro",B887="Small")),"Not covered by s.15",IF(M887&gt;0,"MSME overdue","MSME within due date"))))</f>
        <v/>
      </c>
      <c r="O887" s="22" t="str">
        <f aca="false">IF(N887&lt;&gt;"MSME overdue","",ROUND(I887*((1+Settings!$C$9*Settings!$C$8/12)^(M887/(365/12))-1),0))</f>
        <v/>
      </c>
      <c r="P887" s="10" t="str">
        <f aca="false">IF(OR(L887="",I887&lt;=0),"",IF(L887&lt;=Settings!$C$7,IF(Settings!$C$6&gt;=Settings!$C$7,"Unpaid past due at year end: review","Pay before year end to avoid disallowance"),""))</f>
        <v/>
      </c>
    </row>
    <row r="888" customFormat="false" ht="15" hidden="false" customHeight="false" outlineLevel="0" collapsed="false">
      <c r="A888" s="8"/>
      <c r="B888" s="8"/>
      <c r="C888" s="19"/>
      <c r="D888" s="8"/>
      <c r="E888" s="17"/>
      <c r="F888" s="17"/>
      <c r="G888" s="21"/>
      <c r="H888" s="21"/>
      <c r="I888" s="22" t="str">
        <f aca="false">IF(D888="","",G888-H888)</f>
        <v/>
      </c>
      <c r="J888" s="23" t="str">
        <f aca="false">IF(D888="","",Settings!$C$6-E888)</f>
        <v/>
      </c>
      <c r="K888" s="10" t="str">
        <f aca="false">IF(D888="","",IF(J888&lt;=30,"0-30 days",IF(J888&lt;=45,"31-45 days",IF(J888&lt;=60,"46-60 days",IF(J888&lt;=90,"61-90 days",IF(J888&lt;=180,"91-180 days","Over 180 days"))))))</f>
        <v/>
      </c>
      <c r="L888" s="24" t="str">
        <f aca="false">IF(OR(D888="",NOT(OR(B888="Micro",B888="Small"))),"",IF(F888="",E888,F888)+IF(C888="",Settings!$C$10,MIN(C888,Settings!$C$11)))</f>
        <v/>
      </c>
      <c r="M888" s="23" t="str">
        <f aca="false">IF(L888="","",MAX(0,Settings!$C$6-L888))</f>
        <v/>
      </c>
      <c r="N888" s="10" t="str">
        <f aca="false">IF(D888="","",IF(I888&lt;=0,"Paid",IF(NOT(OR(B888="Micro",B888="Small")),"Not covered by s.15",IF(M888&gt;0,"MSME overdue","MSME within due date"))))</f>
        <v/>
      </c>
      <c r="O888" s="22" t="str">
        <f aca="false">IF(N888&lt;&gt;"MSME overdue","",ROUND(I888*((1+Settings!$C$9*Settings!$C$8/12)^(M888/(365/12))-1),0))</f>
        <v/>
      </c>
      <c r="P888" s="10" t="str">
        <f aca="false">IF(OR(L888="",I888&lt;=0),"",IF(L888&lt;=Settings!$C$7,IF(Settings!$C$6&gt;=Settings!$C$7,"Unpaid past due at year end: review","Pay before year end to avoid disallowance"),""))</f>
        <v/>
      </c>
    </row>
    <row r="889" customFormat="false" ht="15" hidden="false" customHeight="false" outlineLevel="0" collapsed="false">
      <c r="A889" s="8"/>
      <c r="B889" s="8"/>
      <c r="C889" s="19"/>
      <c r="D889" s="8"/>
      <c r="E889" s="17"/>
      <c r="F889" s="17"/>
      <c r="G889" s="21"/>
      <c r="H889" s="21"/>
      <c r="I889" s="22" t="str">
        <f aca="false">IF(D889="","",G889-H889)</f>
        <v/>
      </c>
      <c r="J889" s="23" t="str">
        <f aca="false">IF(D889="","",Settings!$C$6-E889)</f>
        <v/>
      </c>
      <c r="K889" s="10" t="str">
        <f aca="false">IF(D889="","",IF(J889&lt;=30,"0-30 days",IF(J889&lt;=45,"31-45 days",IF(J889&lt;=60,"46-60 days",IF(J889&lt;=90,"61-90 days",IF(J889&lt;=180,"91-180 days","Over 180 days"))))))</f>
        <v/>
      </c>
      <c r="L889" s="24" t="str">
        <f aca="false">IF(OR(D889="",NOT(OR(B889="Micro",B889="Small"))),"",IF(F889="",E889,F889)+IF(C889="",Settings!$C$10,MIN(C889,Settings!$C$11)))</f>
        <v/>
      </c>
      <c r="M889" s="23" t="str">
        <f aca="false">IF(L889="","",MAX(0,Settings!$C$6-L889))</f>
        <v/>
      </c>
      <c r="N889" s="10" t="str">
        <f aca="false">IF(D889="","",IF(I889&lt;=0,"Paid",IF(NOT(OR(B889="Micro",B889="Small")),"Not covered by s.15",IF(M889&gt;0,"MSME overdue","MSME within due date"))))</f>
        <v/>
      </c>
      <c r="O889" s="22" t="str">
        <f aca="false">IF(N889&lt;&gt;"MSME overdue","",ROUND(I889*((1+Settings!$C$9*Settings!$C$8/12)^(M889/(365/12))-1),0))</f>
        <v/>
      </c>
      <c r="P889" s="10" t="str">
        <f aca="false">IF(OR(L889="",I889&lt;=0),"",IF(L889&lt;=Settings!$C$7,IF(Settings!$C$6&gt;=Settings!$C$7,"Unpaid past due at year end: review","Pay before year end to avoid disallowance"),""))</f>
        <v/>
      </c>
    </row>
    <row r="890" customFormat="false" ht="15" hidden="false" customHeight="false" outlineLevel="0" collapsed="false">
      <c r="A890" s="8"/>
      <c r="B890" s="8"/>
      <c r="C890" s="19"/>
      <c r="D890" s="8"/>
      <c r="E890" s="17"/>
      <c r="F890" s="17"/>
      <c r="G890" s="21"/>
      <c r="H890" s="21"/>
      <c r="I890" s="22" t="str">
        <f aca="false">IF(D890="","",G890-H890)</f>
        <v/>
      </c>
      <c r="J890" s="23" t="str">
        <f aca="false">IF(D890="","",Settings!$C$6-E890)</f>
        <v/>
      </c>
      <c r="K890" s="10" t="str">
        <f aca="false">IF(D890="","",IF(J890&lt;=30,"0-30 days",IF(J890&lt;=45,"31-45 days",IF(J890&lt;=60,"46-60 days",IF(J890&lt;=90,"61-90 days",IF(J890&lt;=180,"91-180 days","Over 180 days"))))))</f>
        <v/>
      </c>
      <c r="L890" s="24" t="str">
        <f aca="false">IF(OR(D890="",NOT(OR(B890="Micro",B890="Small"))),"",IF(F890="",E890,F890)+IF(C890="",Settings!$C$10,MIN(C890,Settings!$C$11)))</f>
        <v/>
      </c>
      <c r="M890" s="23" t="str">
        <f aca="false">IF(L890="","",MAX(0,Settings!$C$6-L890))</f>
        <v/>
      </c>
      <c r="N890" s="10" t="str">
        <f aca="false">IF(D890="","",IF(I890&lt;=0,"Paid",IF(NOT(OR(B890="Micro",B890="Small")),"Not covered by s.15",IF(M890&gt;0,"MSME overdue","MSME within due date"))))</f>
        <v/>
      </c>
      <c r="O890" s="22" t="str">
        <f aca="false">IF(N890&lt;&gt;"MSME overdue","",ROUND(I890*((1+Settings!$C$9*Settings!$C$8/12)^(M890/(365/12))-1),0))</f>
        <v/>
      </c>
      <c r="P890" s="10" t="str">
        <f aca="false">IF(OR(L890="",I890&lt;=0),"",IF(L890&lt;=Settings!$C$7,IF(Settings!$C$6&gt;=Settings!$C$7,"Unpaid past due at year end: review","Pay before year end to avoid disallowance"),""))</f>
        <v/>
      </c>
    </row>
    <row r="891" customFormat="false" ht="15" hidden="false" customHeight="false" outlineLevel="0" collapsed="false">
      <c r="A891" s="8"/>
      <c r="B891" s="8"/>
      <c r="C891" s="19"/>
      <c r="D891" s="8"/>
      <c r="E891" s="17"/>
      <c r="F891" s="17"/>
      <c r="G891" s="21"/>
      <c r="H891" s="21"/>
      <c r="I891" s="22" t="str">
        <f aca="false">IF(D891="","",G891-H891)</f>
        <v/>
      </c>
      <c r="J891" s="23" t="str">
        <f aca="false">IF(D891="","",Settings!$C$6-E891)</f>
        <v/>
      </c>
      <c r="K891" s="10" t="str">
        <f aca="false">IF(D891="","",IF(J891&lt;=30,"0-30 days",IF(J891&lt;=45,"31-45 days",IF(J891&lt;=60,"46-60 days",IF(J891&lt;=90,"61-90 days",IF(J891&lt;=180,"91-180 days","Over 180 days"))))))</f>
        <v/>
      </c>
      <c r="L891" s="24" t="str">
        <f aca="false">IF(OR(D891="",NOT(OR(B891="Micro",B891="Small"))),"",IF(F891="",E891,F891)+IF(C891="",Settings!$C$10,MIN(C891,Settings!$C$11)))</f>
        <v/>
      </c>
      <c r="M891" s="23" t="str">
        <f aca="false">IF(L891="","",MAX(0,Settings!$C$6-L891))</f>
        <v/>
      </c>
      <c r="N891" s="10" t="str">
        <f aca="false">IF(D891="","",IF(I891&lt;=0,"Paid",IF(NOT(OR(B891="Micro",B891="Small")),"Not covered by s.15",IF(M891&gt;0,"MSME overdue","MSME within due date"))))</f>
        <v/>
      </c>
      <c r="O891" s="22" t="str">
        <f aca="false">IF(N891&lt;&gt;"MSME overdue","",ROUND(I891*((1+Settings!$C$9*Settings!$C$8/12)^(M891/(365/12))-1),0))</f>
        <v/>
      </c>
      <c r="P891" s="10" t="str">
        <f aca="false">IF(OR(L891="",I891&lt;=0),"",IF(L891&lt;=Settings!$C$7,IF(Settings!$C$6&gt;=Settings!$C$7,"Unpaid past due at year end: review","Pay before year end to avoid disallowance"),""))</f>
        <v/>
      </c>
    </row>
    <row r="892" customFormat="false" ht="15" hidden="false" customHeight="false" outlineLevel="0" collapsed="false">
      <c r="A892" s="8"/>
      <c r="B892" s="8"/>
      <c r="C892" s="19"/>
      <c r="D892" s="8"/>
      <c r="E892" s="17"/>
      <c r="F892" s="17"/>
      <c r="G892" s="21"/>
      <c r="H892" s="21"/>
      <c r="I892" s="22" t="str">
        <f aca="false">IF(D892="","",G892-H892)</f>
        <v/>
      </c>
      <c r="J892" s="23" t="str">
        <f aca="false">IF(D892="","",Settings!$C$6-E892)</f>
        <v/>
      </c>
      <c r="K892" s="10" t="str">
        <f aca="false">IF(D892="","",IF(J892&lt;=30,"0-30 days",IF(J892&lt;=45,"31-45 days",IF(J892&lt;=60,"46-60 days",IF(J892&lt;=90,"61-90 days",IF(J892&lt;=180,"91-180 days","Over 180 days"))))))</f>
        <v/>
      </c>
      <c r="L892" s="24" t="str">
        <f aca="false">IF(OR(D892="",NOT(OR(B892="Micro",B892="Small"))),"",IF(F892="",E892,F892)+IF(C892="",Settings!$C$10,MIN(C892,Settings!$C$11)))</f>
        <v/>
      </c>
      <c r="M892" s="23" t="str">
        <f aca="false">IF(L892="","",MAX(0,Settings!$C$6-L892))</f>
        <v/>
      </c>
      <c r="N892" s="10" t="str">
        <f aca="false">IF(D892="","",IF(I892&lt;=0,"Paid",IF(NOT(OR(B892="Micro",B892="Small")),"Not covered by s.15",IF(M892&gt;0,"MSME overdue","MSME within due date"))))</f>
        <v/>
      </c>
      <c r="O892" s="22" t="str">
        <f aca="false">IF(N892&lt;&gt;"MSME overdue","",ROUND(I892*((1+Settings!$C$9*Settings!$C$8/12)^(M892/(365/12))-1),0))</f>
        <v/>
      </c>
      <c r="P892" s="10" t="str">
        <f aca="false">IF(OR(L892="",I892&lt;=0),"",IF(L892&lt;=Settings!$C$7,IF(Settings!$C$6&gt;=Settings!$C$7,"Unpaid past due at year end: review","Pay before year end to avoid disallowance"),""))</f>
        <v/>
      </c>
    </row>
    <row r="893" customFormat="false" ht="15" hidden="false" customHeight="false" outlineLevel="0" collapsed="false">
      <c r="A893" s="8"/>
      <c r="B893" s="8"/>
      <c r="C893" s="19"/>
      <c r="D893" s="8"/>
      <c r="E893" s="17"/>
      <c r="F893" s="17"/>
      <c r="G893" s="21"/>
      <c r="H893" s="21"/>
      <c r="I893" s="22" t="str">
        <f aca="false">IF(D893="","",G893-H893)</f>
        <v/>
      </c>
      <c r="J893" s="23" t="str">
        <f aca="false">IF(D893="","",Settings!$C$6-E893)</f>
        <v/>
      </c>
      <c r="K893" s="10" t="str">
        <f aca="false">IF(D893="","",IF(J893&lt;=30,"0-30 days",IF(J893&lt;=45,"31-45 days",IF(J893&lt;=60,"46-60 days",IF(J893&lt;=90,"61-90 days",IF(J893&lt;=180,"91-180 days","Over 180 days"))))))</f>
        <v/>
      </c>
      <c r="L893" s="24" t="str">
        <f aca="false">IF(OR(D893="",NOT(OR(B893="Micro",B893="Small"))),"",IF(F893="",E893,F893)+IF(C893="",Settings!$C$10,MIN(C893,Settings!$C$11)))</f>
        <v/>
      </c>
      <c r="M893" s="23" t="str">
        <f aca="false">IF(L893="","",MAX(0,Settings!$C$6-L893))</f>
        <v/>
      </c>
      <c r="N893" s="10" t="str">
        <f aca="false">IF(D893="","",IF(I893&lt;=0,"Paid",IF(NOT(OR(B893="Micro",B893="Small")),"Not covered by s.15",IF(M893&gt;0,"MSME overdue","MSME within due date"))))</f>
        <v/>
      </c>
      <c r="O893" s="22" t="str">
        <f aca="false">IF(N893&lt;&gt;"MSME overdue","",ROUND(I893*((1+Settings!$C$9*Settings!$C$8/12)^(M893/(365/12))-1),0))</f>
        <v/>
      </c>
      <c r="P893" s="10" t="str">
        <f aca="false">IF(OR(L893="",I893&lt;=0),"",IF(L893&lt;=Settings!$C$7,IF(Settings!$C$6&gt;=Settings!$C$7,"Unpaid past due at year end: review","Pay before year end to avoid disallowance"),""))</f>
        <v/>
      </c>
    </row>
    <row r="894" customFormat="false" ht="15" hidden="false" customHeight="false" outlineLevel="0" collapsed="false">
      <c r="A894" s="8"/>
      <c r="B894" s="8"/>
      <c r="C894" s="19"/>
      <c r="D894" s="8"/>
      <c r="E894" s="17"/>
      <c r="F894" s="17"/>
      <c r="G894" s="21"/>
      <c r="H894" s="21"/>
      <c r="I894" s="22" t="str">
        <f aca="false">IF(D894="","",G894-H894)</f>
        <v/>
      </c>
      <c r="J894" s="23" t="str">
        <f aca="false">IF(D894="","",Settings!$C$6-E894)</f>
        <v/>
      </c>
      <c r="K894" s="10" t="str">
        <f aca="false">IF(D894="","",IF(J894&lt;=30,"0-30 days",IF(J894&lt;=45,"31-45 days",IF(J894&lt;=60,"46-60 days",IF(J894&lt;=90,"61-90 days",IF(J894&lt;=180,"91-180 days","Over 180 days"))))))</f>
        <v/>
      </c>
      <c r="L894" s="24" t="str">
        <f aca="false">IF(OR(D894="",NOT(OR(B894="Micro",B894="Small"))),"",IF(F894="",E894,F894)+IF(C894="",Settings!$C$10,MIN(C894,Settings!$C$11)))</f>
        <v/>
      </c>
      <c r="M894" s="23" t="str">
        <f aca="false">IF(L894="","",MAX(0,Settings!$C$6-L894))</f>
        <v/>
      </c>
      <c r="N894" s="10" t="str">
        <f aca="false">IF(D894="","",IF(I894&lt;=0,"Paid",IF(NOT(OR(B894="Micro",B894="Small")),"Not covered by s.15",IF(M894&gt;0,"MSME overdue","MSME within due date"))))</f>
        <v/>
      </c>
      <c r="O894" s="22" t="str">
        <f aca="false">IF(N894&lt;&gt;"MSME overdue","",ROUND(I894*((1+Settings!$C$9*Settings!$C$8/12)^(M894/(365/12))-1),0))</f>
        <v/>
      </c>
      <c r="P894" s="10" t="str">
        <f aca="false">IF(OR(L894="",I894&lt;=0),"",IF(L894&lt;=Settings!$C$7,IF(Settings!$C$6&gt;=Settings!$C$7,"Unpaid past due at year end: review","Pay before year end to avoid disallowance"),""))</f>
        <v/>
      </c>
    </row>
    <row r="895" customFormat="false" ht="15" hidden="false" customHeight="false" outlineLevel="0" collapsed="false">
      <c r="A895" s="8"/>
      <c r="B895" s="8"/>
      <c r="C895" s="19"/>
      <c r="D895" s="8"/>
      <c r="E895" s="17"/>
      <c r="F895" s="17"/>
      <c r="G895" s="21"/>
      <c r="H895" s="21"/>
      <c r="I895" s="22" t="str">
        <f aca="false">IF(D895="","",G895-H895)</f>
        <v/>
      </c>
      <c r="J895" s="23" t="str">
        <f aca="false">IF(D895="","",Settings!$C$6-E895)</f>
        <v/>
      </c>
      <c r="K895" s="10" t="str">
        <f aca="false">IF(D895="","",IF(J895&lt;=30,"0-30 days",IF(J895&lt;=45,"31-45 days",IF(J895&lt;=60,"46-60 days",IF(J895&lt;=90,"61-90 days",IF(J895&lt;=180,"91-180 days","Over 180 days"))))))</f>
        <v/>
      </c>
      <c r="L895" s="24" t="str">
        <f aca="false">IF(OR(D895="",NOT(OR(B895="Micro",B895="Small"))),"",IF(F895="",E895,F895)+IF(C895="",Settings!$C$10,MIN(C895,Settings!$C$11)))</f>
        <v/>
      </c>
      <c r="M895" s="23" t="str">
        <f aca="false">IF(L895="","",MAX(0,Settings!$C$6-L895))</f>
        <v/>
      </c>
      <c r="N895" s="10" t="str">
        <f aca="false">IF(D895="","",IF(I895&lt;=0,"Paid",IF(NOT(OR(B895="Micro",B895="Small")),"Not covered by s.15",IF(M895&gt;0,"MSME overdue","MSME within due date"))))</f>
        <v/>
      </c>
      <c r="O895" s="22" t="str">
        <f aca="false">IF(N895&lt;&gt;"MSME overdue","",ROUND(I895*((1+Settings!$C$9*Settings!$C$8/12)^(M895/(365/12))-1),0))</f>
        <v/>
      </c>
      <c r="P895" s="10" t="str">
        <f aca="false">IF(OR(L895="",I895&lt;=0),"",IF(L895&lt;=Settings!$C$7,IF(Settings!$C$6&gt;=Settings!$C$7,"Unpaid past due at year end: review","Pay before year end to avoid disallowance"),""))</f>
        <v/>
      </c>
    </row>
    <row r="896" customFormat="false" ht="15" hidden="false" customHeight="false" outlineLevel="0" collapsed="false">
      <c r="A896" s="8"/>
      <c r="B896" s="8"/>
      <c r="C896" s="19"/>
      <c r="D896" s="8"/>
      <c r="E896" s="17"/>
      <c r="F896" s="17"/>
      <c r="G896" s="21"/>
      <c r="H896" s="21"/>
      <c r="I896" s="22" t="str">
        <f aca="false">IF(D896="","",G896-H896)</f>
        <v/>
      </c>
      <c r="J896" s="23" t="str">
        <f aca="false">IF(D896="","",Settings!$C$6-E896)</f>
        <v/>
      </c>
      <c r="K896" s="10" t="str">
        <f aca="false">IF(D896="","",IF(J896&lt;=30,"0-30 days",IF(J896&lt;=45,"31-45 days",IF(J896&lt;=60,"46-60 days",IF(J896&lt;=90,"61-90 days",IF(J896&lt;=180,"91-180 days","Over 180 days"))))))</f>
        <v/>
      </c>
      <c r="L896" s="24" t="str">
        <f aca="false">IF(OR(D896="",NOT(OR(B896="Micro",B896="Small"))),"",IF(F896="",E896,F896)+IF(C896="",Settings!$C$10,MIN(C896,Settings!$C$11)))</f>
        <v/>
      </c>
      <c r="M896" s="23" t="str">
        <f aca="false">IF(L896="","",MAX(0,Settings!$C$6-L896))</f>
        <v/>
      </c>
      <c r="N896" s="10" t="str">
        <f aca="false">IF(D896="","",IF(I896&lt;=0,"Paid",IF(NOT(OR(B896="Micro",B896="Small")),"Not covered by s.15",IF(M896&gt;0,"MSME overdue","MSME within due date"))))</f>
        <v/>
      </c>
      <c r="O896" s="22" t="str">
        <f aca="false">IF(N896&lt;&gt;"MSME overdue","",ROUND(I896*((1+Settings!$C$9*Settings!$C$8/12)^(M896/(365/12))-1),0))</f>
        <v/>
      </c>
      <c r="P896" s="10" t="str">
        <f aca="false">IF(OR(L896="",I896&lt;=0),"",IF(L896&lt;=Settings!$C$7,IF(Settings!$C$6&gt;=Settings!$C$7,"Unpaid past due at year end: review","Pay before year end to avoid disallowance"),""))</f>
        <v/>
      </c>
    </row>
    <row r="897" customFormat="false" ht="15" hidden="false" customHeight="false" outlineLevel="0" collapsed="false">
      <c r="A897" s="8"/>
      <c r="B897" s="8"/>
      <c r="C897" s="19"/>
      <c r="D897" s="8"/>
      <c r="E897" s="17"/>
      <c r="F897" s="17"/>
      <c r="G897" s="21"/>
      <c r="H897" s="21"/>
      <c r="I897" s="22" t="str">
        <f aca="false">IF(D897="","",G897-H897)</f>
        <v/>
      </c>
      <c r="J897" s="23" t="str">
        <f aca="false">IF(D897="","",Settings!$C$6-E897)</f>
        <v/>
      </c>
      <c r="K897" s="10" t="str">
        <f aca="false">IF(D897="","",IF(J897&lt;=30,"0-30 days",IF(J897&lt;=45,"31-45 days",IF(J897&lt;=60,"46-60 days",IF(J897&lt;=90,"61-90 days",IF(J897&lt;=180,"91-180 days","Over 180 days"))))))</f>
        <v/>
      </c>
      <c r="L897" s="24" t="str">
        <f aca="false">IF(OR(D897="",NOT(OR(B897="Micro",B897="Small"))),"",IF(F897="",E897,F897)+IF(C897="",Settings!$C$10,MIN(C897,Settings!$C$11)))</f>
        <v/>
      </c>
      <c r="M897" s="23" t="str">
        <f aca="false">IF(L897="","",MAX(0,Settings!$C$6-L897))</f>
        <v/>
      </c>
      <c r="N897" s="10" t="str">
        <f aca="false">IF(D897="","",IF(I897&lt;=0,"Paid",IF(NOT(OR(B897="Micro",B897="Small")),"Not covered by s.15",IF(M897&gt;0,"MSME overdue","MSME within due date"))))</f>
        <v/>
      </c>
      <c r="O897" s="22" t="str">
        <f aca="false">IF(N897&lt;&gt;"MSME overdue","",ROUND(I897*((1+Settings!$C$9*Settings!$C$8/12)^(M897/(365/12))-1),0))</f>
        <v/>
      </c>
      <c r="P897" s="10" t="str">
        <f aca="false">IF(OR(L897="",I897&lt;=0),"",IF(L897&lt;=Settings!$C$7,IF(Settings!$C$6&gt;=Settings!$C$7,"Unpaid past due at year end: review","Pay before year end to avoid disallowance"),""))</f>
        <v/>
      </c>
    </row>
    <row r="898" customFormat="false" ht="15" hidden="false" customHeight="false" outlineLevel="0" collapsed="false">
      <c r="A898" s="8"/>
      <c r="B898" s="8"/>
      <c r="C898" s="19"/>
      <c r="D898" s="8"/>
      <c r="E898" s="17"/>
      <c r="F898" s="17"/>
      <c r="G898" s="21"/>
      <c r="H898" s="21"/>
      <c r="I898" s="22" t="str">
        <f aca="false">IF(D898="","",G898-H898)</f>
        <v/>
      </c>
      <c r="J898" s="23" t="str">
        <f aca="false">IF(D898="","",Settings!$C$6-E898)</f>
        <v/>
      </c>
      <c r="K898" s="10" t="str">
        <f aca="false">IF(D898="","",IF(J898&lt;=30,"0-30 days",IF(J898&lt;=45,"31-45 days",IF(J898&lt;=60,"46-60 days",IF(J898&lt;=90,"61-90 days",IF(J898&lt;=180,"91-180 days","Over 180 days"))))))</f>
        <v/>
      </c>
      <c r="L898" s="24" t="str">
        <f aca="false">IF(OR(D898="",NOT(OR(B898="Micro",B898="Small"))),"",IF(F898="",E898,F898)+IF(C898="",Settings!$C$10,MIN(C898,Settings!$C$11)))</f>
        <v/>
      </c>
      <c r="M898" s="23" t="str">
        <f aca="false">IF(L898="","",MAX(0,Settings!$C$6-L898))</f>
        <v/>
      </c>
      <c r="N898" s="10" t="str">
        <f aca="false">IF(D898="","",IF(I898&lt;=0,"Paid",IF(NOT(OR(B898="Micro",B898="Small")),"Not covered by s.15",IF(M898&gt;0,"MSME overdue","MSME within due date"))))</f>
        <v/>
      </c>
      <c r="O898" s="22" t="str">
        <f aca="false">IF(N898&lt;&gt;"MSME overdue","",ROUND(I898*((1+Settings!$C$9*Settings!$C$8/12)^(M898/(365/12))-1),0))</f>
        <v/>
      </c>
      <c r="P898" s="10" t="str">
        <f aca="false">IF(OR(L898="",I898&lt;=0),"",IF(L898&lt;=Settings!$C$7,IF(Settings!$C$6&gt;=Settings!$C$7,"Unpaid past due at year end: review","Pay before year end to avoid disallowance"),""))</f>
        <v/>
      </c>
    </row>
    <row r="899" customFormat="false" ht="15" hidden="false" customHeight="false" outlineLevel="0" collapsed="false">
      <c r="A899" s="8"/>
      <c r="B899" s="8"/>
      <c r="C899" s="19"/>
      <c r="D899" s="8"/>
      <c r="E899" s="17"/>
      <c r="F899" s="17"/>
      <c r="G899" s="21"/>
      <c r="H899" s="21"/>
      <c r="I899" s="22" t="str">
        <f aca="false">IF(D899="","",G899-H899)</f>
        <v/>
      </c>
      <c r="J899" s="23" t="str">
        <f aca="false">IF(D899="","",Settings!$C$6-E899)</f>
        <v/>
      </c>
      <c r="K899" s="10" t="str">
        <f aca="false">IF(D899="","",IF(J899&lt;=30,"0-30 days",IF(J899&lt;=45,"31-45 days",IF(J899&lt;=60,"46-60 days",IF(J899&lt;=90,"61-90 days",IF(J899&lt;=180,"91-180 days","Over 180 days"))))))</f>
        <v/>
      </c>
      <c r="L899" s="24" t="str">
        <f aca="false">IF(OR(D899="",NOT(OR(B899="Micro",B899="Small"))),"",IF(F899="",E899,F899)+IF(C899="",Settings!$C$10,MIN(C899,Settings!$C$11)))</f>
        <v/>
      </c>
      <c r="M899" s="23" t="str">
        <f aca="false">IF(L899="","",MAX(0,Settings!$C$6-L899))</f>
        <v/>
      </c>
      <c r="N899" s="10" t="str">
        <f aca="false">IF(D899="","",IF(I899&lt;=0,"Paid",IF(NOT(OR(B899="Micro",B899="Small")),"Not covered by s.15",IF(M899&gt;0,"MSME overdue","MSME within due date"))))</f>
        <v/>
      </c>
      <c r="O899" s="22" t="str">
        <f aca="false">IF(N899&lt;&gt;"MSME overdue","",ROUND(I899*((1+Settings!$C$9*Settings!$C$8/12)^(M899/(365/12))-1),0))</f>
        <v/>
      </c>
      <c r="P899" s="10" t="str">
        <f aca="false">IF(OR(L899="",I899&lt;=0),"",IF(L899&lt;=Settings!$C$7,IF(Settings!$C$6&gt;=Settings!$C$7,"Unpaid past due at year end: review","Pay before year end to avoid disallowance"),""))</f>
        <v/>
      </c>
    </row>
    <row r="900" customFormat="false" ht="15" hidden="false" customHeight="false" outlineLevel="0" collapsed="false">
      <c r="A900" s="8"/>
      <c r="B900" s="8"/>
      <c r="C900" s="19"/>
      <c r="D900" s="8"/>
      <c r="E900" s="17"/>
      <c r="F900" s="17"/>
      <c r="G900" s="21"/>
      <c r="H900" s="21"/>
      <c r="I900" s="22" t="str">
        <f aca="false">IF(D900="","",G900-H900)</f>
        <v/>
      </c>
      <c r="J900" s="23" t="str">
        <f aca="false">IF(D900="","",Settings!$C$6-E900)</f>
        <v/>
      </c>
      <c r="K900" s="10" t="str">
        <f aca="false">IF(D900="","",IF(J900&lt;=30,"0-30 days",IF(J900&lt;=45,"31-45 days",IF(J900&lt;=60,"46-60 days",IF(J900&lt;=90,"61-90 days",IF(J900&lt;=180,"91-180 days","Over 180 days"))))))</f>
        <v/>
      </c>
      <c r="L900" s="24" t="str">
        <f aca="false">IF(OR(D900="",NOT(OR(B900="Micro",B900="Small"))),"",IF(F900="",E900,F900)+IF(C900="",Settings!$C$10,MIN(C900,Settings!$C$11)))</f>
        <v/>
      </c>
      <c r="M900" s="23" t="str">
        <f aca="false">IF(L900="","",MAX(0,Settings!$C$6-L900))</f>
        <v/>
      </c>
      <c r="N900" s="10" t="str">
        <f aca="false">IF(D900="","",IF(I900&lt;=0,"Paid",IF(NOT(OR(B900="Micro",B900="Small")),"Not covered by s.15",IF(M900&gt;0,"MSME overdue","MSME within due date"))))</f>
        <v/>
      </c>
      <c r="O900" s="22" t="str">
        <f aca="false">IF(N900&lt;&gt;"MSME overdue","",ROUND(I900*((1+Settings!$C$9*Settings!$C$8/12)^(M900/(365/12))-1),0))</f>
        <v/>
      </c>
      <c r="P900" s="10" t="str">
        <f aca="false">IF(OR(L900="",I900&lt;=0),"",IF(L900&lt;=Settings!$C$7,IF(Settings!$C$6&gt;=Settings!$C$7,"Unpaid past due at year end: review","Pay before year end to avoid disallowance"),""))</f>
        <v/>
      </c>
    </row>
    <row r="901" customFormat="false" ht="15" hidden="false" customHeight="false" outlineLevel="0" collapsed="false">
      <c r="A901" s="8"/>
      <c r="B901" s="8"/>
      <c r="C901" s="19"/>
      <c r="D901" s="8"/>
      <c r="E901" s="17"/>
      <c r="F901" s="17"/>
      <c r="G901" s="21"/>
      <c r="H901" s="21"/>
      <c r="I901" s="22" t="str">
        <f aca="false">IF(D901="","",G901-H901)</f>
        <v/>
      </c>
      <c r="J901" s="23" t="str">
        <f aca="false">IF(D901="","",Settings!$C$6-E901)</f>
        <v/>
      </c>
      <c r="K901" s="10" t="str">
        <f aca="false">IF(D901="","",IF(J901&lt;=30,"0-30 days",IF(J901&lt;=45,"31-45 days",IF(J901&lt;=60,"46-60 days",IF(J901&lt;=90,"61-90 days",IF(J901&lt;=180,"91-180 days","Over 180 days"))))))</f>
        <v/>
      </c>
      <c r="L901" s="24" t="str">
        <f aca="false">IF(OR(D901="",NOT(OR(B901="Micro",B901="Small"))),"",IF(F901="",E901,F901)+IF(C901="",Settings!$C$10,MIN(C901,Settings!$C$11)))</f>
        <v/>
      </c>
      <c r="M901" s="23" t="str">
        <f aca="false">IF(L901="","",MAX(0,Settings!$C$6-L901))</f>
        <v/>
      </c>
      <c r="N901" s="10" t="str">
        <f aca="false">IF(D901="","",IF(I901&lt;=0,"Paid",IF(NOT(OR(B901="Micro",B901="Small")),"Not covered by s.15",IF(M901&gt;0,"MSME overdue","MSME within due date"))))</f>
        <v/>
      </c>
      <c r="O901" s="22" t="str">
        <f aca="false">IF(N901&lt;&gt;"MSME overdue","",ROUND(I901*((1+Settings!$C$9*Settings!$C$8/12)^(M901/(365/12))-1),0))</f>
        <v/>
      </c>
      <c r="P901" s="10" t="str">
        <f aca="false">IF(OR(L901="",I901&lt;=0),"",IF(L901&lt;=Settings!$C$7,IF(Settings!$C$6&gt;=Settings!$C$7,"Unpaid past due at year end: review","Pay before year end to avoid disallowance"),""))</f>
        <v/>
      </c>
    </row>
    <row r="902" customFormat="false" ht="15" hidden="false" customHeight="false" outlineLevel="0" collapsed="false">
      <c r="A902" s="8"/>
      <c r="B902" s="8"/>
      <c r="C902" s="19"/>
      <c r="D902" s="8"/>
      <c r="E902" s="17"/>
      <c r="F902" s="17"/>
      <c r="G902" s="21"/>
      <c r="H902" s="21"/>
      <c r="I902" s="22" t="str">
        <f aca="false">IF(D902="","",G902-H902)</f>
        <v/>
      </c>
      <c r="J902" s="23" t="str">
        <f aca="false">IF(D902="","",Settings!$C$6-E902)</f>
        <v/>
      </c>
      <c r="K902" s="10" t="str">
        <f aca="false">IF(D902="","",IF(J902&lt;=30,"0-30 days",IF(J902&lt;=45,"31-45 days",IF(J902&lt;=60,"46-60 days",IF(J902&lt;=90,"61-90 days",IF(J902&lt;=180,"91-180 days","Over 180 days"))))))</f>
        <v/>
      </c>
      <c r="L902" s="24" t="str">
        <f aca="false">IF(OR(D902="",NOT(OR(B902="Micro",B902="Small"))),"",IF(F902="",E902,F902)+IF(C902="",Settings!$C$10,MIN(C902,Settings!$C$11)))</f>
        <v/>
      </c>
      <c r="M902" s="23" t="str">
        <f aca="false">IF(L902="","",MAX(0,Settings!$C$6-L902))</f>
        <v/>
      </c>
      <c r="N902" s="10" t="str">
        <f aca="false">IF(D902="","",IF(I902&lt;=0,"Paid",IF(NOT(OR(B902="Micro",B902="Small")),"Not covered by s.15",IF(M902&gt;0,"MSME overdue","MSME within due date"))))</f>
        <v/>
      </c>
      <c r="O902" s="22" t="str">
        <f aca="false">IF(N902&lt;&gt;"MSME overdue","",ROUND(I902*((1+Settings!$C$9*Settings!$C$8/12)^(M902/(365/12))-1),0))</f>
        <v/>
      </c>
      <c r="P902" s="10" t="str">
        <f aca="false">IF(OR(L902="",I902&lt;=0),"",IF(L902&lt;=Settings!$C$7,IF(Settings!$C$6&gt;=Settings!$C$7,"Unpaid past due at year end: review","Pay before year end to avoid disallowance"),""))</f>
        <v/>
      </c>
    </row>
    <row r="903" customFormat="false" ht="15" hidden="false" customHeight="false" outlineLevel="0" collapsed="false">
      <c r="A903" s="8"/>
      <c r="B903" s="8"/>
      <c r="C903" s="19"/>
      <c r="D903" s="8"/>
      <c r="E903" s="17"/>
      <c r="F903" s="17"/>
      <c r="G903" s="21"/>
      <c r="H903" s="21"/>
      <c r="I903" s="22" t="str">
        <f aca="false">IF(D903="","",G903-H903)</f>
        <v/>
      </c>
      <c r="J903" s="23" t="str">
        <f aca="false">IF(D903="","",Settings!$C$6-E903)</f>
        <v/>
      </c>
      <c r="K903" s="10" t="str">
        <f aca="false">IF(D903="","",IF(J903&lt;=30,"0-30 days",IF(J903&lt;=45,"31-45 days",IF(J903&lt;=60,"46-60 days",IF(J903&lt;=90,"61-90 days",IF(J903&lt;=180,"91-180 days","Over 180 days"))))))</f>
        <v/>
      </c>
      <c r="L903" s="24" t="str">
        <f aca="false">IF(OR(D903="",NOT(OR(B903="Micro",B903="Small"))),"",IF(F903="",E903,F903)+IF(C903="",Settings!$C$10,MIN(C903,Settings!$C$11)))</f>
        <v/>
      </c>
      <c r="M903" s="23" t="str">
        <f aca="false">IF(L903="","",MAX(0,Settings!$C$6-L903))</f>
        <v/>
      </c>
      <c r="N903" s="10" t="str">
        <f aca="false">IF(D903="","",IF(I903&lt;=0,"Paid",IF(NOT(OR(B903="Micro",B903="Small")),"Not covered by s.15",IF(M903&gt;0,"MSME overdue","MSME within due date"))))</f>
        <v/>
      </c>
      <c r="O903" s="22" t="str">
        <f aca="false">IF(N903&lt;&gt;"MSME overdue","",ROUND(I903*((1+Settings!$C$9*Settings!$C$8/12)^(M903/(365/12))-1),0))</f>
        <v/>
      </c>
      <c r="P903" s="10" t="str">
        <f aca="false">IF(OR(L903="",I903&lt;=0),"",IF(L903&lt;=Settings!$C$7,IF(Settings!$C$6&gt;=Settings!$C$7,"Unpaid past due at year end: review","Pay before year end to avoid disallowance"),""))</f>
        <v/>
      </c>
    </row>
    <row r="904" customFormat="false" ht="15" hidden="false" customHeight="false" outlineLevel="0" collapsed="false">
      <c r="A904" s="8"/>
      <c r="B904" s="8"/>
      <c r="C904" s="19"/>
      <c r="D904" s="8"/>
      <c r="E904" s="17"/>
      <c r="F904" s="17"/>
      <c r="G904" s="21"/>
      <c r="H904" s="21"/>
      <c r="I904" s="22" t="str">
        <f aca="false">IF(D904="","",G904-H904)</f>
        <v/>
      </c>
      <c r="J904" s="23" t="str">
        <f aca="false">IF(D904="","",Settings!$C$6-E904)</f>
        <v/>
      </c>
      <c r="K904" s="10" t="str">
        <f aca="false">IF(D904="","",IF(J904&lt;=30,"0-30 days",IF(J904&lt;=45,"31-45 days",IF(J904&lt;=60,"46-60 days",IF(J904&lt;=90,"61-90 days",IF(J904&lt;=180,"91-180 days","Over 180 days"))))))</f>
        <v/>
      </c>
      <c r="L904" s="24" t="str">
        <f aca="false">IF(OR(D904="",NOT(OR(B904="Micro",B904="Small"))),"",IF(F904="",E904,F904)+IF(C904="",Settings!$C$10,MIN(C904,Settings!$C$11)))</f>
        <v/>
      </c>
      <c r="M904" s="23" t="str">
        <f aca="false">IF(L904="","",MAX(0,Settings!$C$6-L904))</f>
        <v/>
      </c>
      <c r="N904" s="10" t="str">
        <f aca="false">IF(D904="","",IF(I904&lt;=0,"Paid",IF(NOT(OR(B904="Micro",B904="Small")),"Not covered by s.15",IF(M904&gt;0,"MSME overdue","MSME within due date"))))</f>
        <v/>
      </c>
      <c r="O904" s="22" t="str">
        <f aca="false">IF(N904&lt;&gt;"MSME overdue","",ROUND(I904*((1+Settings!$C$9*Settings!$C$8/12)^(M904/(365/12))-1),0))</f>
        <v/>
      </c>
      <c r="P904" s="10" t="str">
        <f aca="false">IF(OR(L904="",I904&lt;=0),"",IF(L904&lt;=Settings!$C$7,IF(Settings!$C$6&gt;=Settings!$C$7,"Unpaid past due at year end: review","Pay before year end to avoid disallowance"),""))</f>
        <v/>
      </c>
    </row>
    <row r="905" customFormat="false" ht="15" hidden="false" customHeight="false" outlineLevel="0" collapsed="false">
      <c r="A905" s="8"/>
      <c r="B905" s="8"/>
      <c r="C905" s="19"/>
      <c r="D905" s="8"/>
      <c r="E905" s="17"/>
      <c r="F905" s="17"/>
      <c r="G905" s="21"/>
      <c r="H905" s="21"/>
      <c r="I905" s="22" t="str">
        <f aca="false">IF(D905="","",G905-H905)</f>
        <v/>
      </c>
      <c r="J905" s="23" t="str">
        <f aca="false">IF(D905="","",Settings!$C$6-E905)</f>
        <v/>
      </c>
      <c r="K905" s="10" t="str">
        <f aca="false">IF(D905="","",IF(J905&lt;=30,"0-30 days",IF(J905&lt;=45,"31-45 days",IF(J905&lt;=60,"46-60 days",IF(J905&lt;=90,"61-90 days",IF(J905&lt;=180,"91-180 days","Over 180 days"))))))</f>
        <v/>
      </c>
      <c r="L905" s="24" t="str">
        <f aca="false">IF(OR(D905="",NOT(OR(B905="Micro",B905="Small"))),"",IF(F905="",E905,F905)+IF(C905="",Settings!$C$10,MIN(C905,Settings!$C$11)))</f>
        <v/>
      </c>
      <c r="M905" s="23" t="str">
        <f aca="false">IF(L905="","",MAX(0,Settings!$C$6-L905))</f>
        <v/>
      </c>
      <c r="N905" s="10" t="str">
        <f aca="false">IF(D905="","",IF(I905&lt;=0,"Paid",IF(NOT(OR(B905="Micro",B905="Small")),"Not covered by s.15",IF(M905&gt;0,"MSME overdue","MSME within due date"))))</f>
        <v/>
      </c>
      <c r="O905" s="22" t="str">
        <f aca="false">IF(N905&lt;&gt;"MSME overdue","",ROUND(I905*((1+Settings!$C$9*Settings!$C$8/12)^(M905/(365/12))-1),0))</f>
        <v/>
      </c>
      <c r="P905" s="10" t="str">
        <f aca="false">IF(OR(L905="",I905&lt;=0),"",IF(L905&lt;=Settings!$C$7,IF(Settings!$C$6&gt;=Settings!$C$7,"Unpaid past due at year end: review","Pay before year end to avoid disallowance"),""))</f>
        <v/>
      </c>
    </row>
    <row r="906" customFormat="false" ht="15" hidden="false" customHeight="false" outlineLevel="0" collapsed="false">
      <c r="A906" s="8"/>
      <c r="B906" s="8"/>
      <c r="C906" s="19"/>
      <c r="D906" s="8"/>
      <c r="E906" s="17"/>
      <c r="F906" s="17"/>
      <c r="G906" s="21"/>
      <c r="H906" s="21"/>
      <c r="I906" s="22" t="str">
        <f aca="false">IF(D906="","",G906-H906)</f>
        <v/>
      </c>
      <c r="J906" s="23" t="str">
        <f aca="false">IF(D906="","",Settings!$C$6-E906)</f>
        <v/>
      </c>
      <c r="K906" s="10" t="str">
        <f aca="false">IF(D906="","",IF(J906&lt;=30,"0-30 days",IF(J906&lt;=45,"31-45 days",IF(J906&lt;=60,"46-60 days",IF(J906&lt;=90,"61-90 days",IF(J906&lt;=180,"91-180 days","Over 180 days"))))))</f>
        <v/>
      </c>
      <c r="L906" s="24" t="str">
        <f aca="false">IF(OR(D906="",NOT(OR(B906="Micro",B906="Small"))),"",IF(F906="",E906,F906)+IF(C906="",Settings!$C$10,MIN(C906,Settings!$C$11)))</f>
        <v/>
      </c>
      <c r="M906" s="23" t="str">
        <f aca="false">IF(L906="","",MAX(0,Settings!$C$6-L906))</f>
        <v/>
      </c>
      <c r="N906" s="10" t="str">
        <f aca="false">IF(D906="","",IF(I906&lt;=0,"Paid",IF(NOT(OR(B906="Micro",B906="Small")),"Not covered by s.15",IF(M906&gt;0,"MSME overdue","MSME within due date"))))</f>
        <v/>
      </c>
      <c r="O906" s="22" t="str">
        <f aca="false">IF(N906&lt;&gt;"MSME overdue","",ROUND(I906*((1+Settings!$C$9*Settings!$C$8/12)^(M906/(365/12))-1),0))</f>
        <v/>
      </c>
      <c r="P906" s="10" t="str">
        <f aca="false">IF(OR(L906="",I906&lt;=0),"",IF(L906&lt;=Settings!$C$7,IF(Settings!$C$6&gt;=Settings!$C$7,"Unpaid past due at year end: review","Pay before year end to avoid disallowance"),""))</f>
        <v/>
      </c>
    </row>
    <row r="907" customFormat="false" ht="15" hidden="false" customHeight="false" outlineLevel="0" collapsed="false">
      <c r="A907" s="8"/>
      <c r="B907" s="8"/>
      <c r="C907" s="19"/>
      <c r="D907" s="8"/>
      <c r="E907" s="17"/>
      <c r="F907" s="17"/>
      <c r="G907" s="21"/>
      <c r="H907" s="21"/>
      <c r="I907" s="22" t="str">
        <f aca="false">IF(D907="","",G907-H907)</f>
        <v/>
      </c>
      <c r="J907" s="23" t="str">
        <f aca="false">IF(D907="","",Settings!$C$6-E907)</f>
        <v/>
      </c>
      <c r="K907" s="10" t="str">
        <f aca="false">IF(D907="","",IF(J907&lt;=30,"0-30 days",IF(J907&lt;=45,"31-45 days",IF(J907&lt;=60,"46-60 days",IF(J907&lt;=90,"61-90 days",IF(J907&lt;=180,"91-180 days","Over 180 days"))))))</f>
        <v/>
      </c>
      <c r="L907" s="24" t="str">
        <f aca="false">IF(OR(D907="",NOT(OR(B907="Micro",B907="Small"))),"",IF(F907="",E907,F907)+IF(C907="",Settings!$C$10,MIN(C907,Settings!$C$11)))</f>
        <v/>
      </c>
      <c r="M907" s="23" t="str">
        <f aca="false">IF(L907="","",MAX(0,Settings!$C$6-L907))</f>
        <v/>
      </c>
      <c r="N907" s="10" t="str">
        <f aca="false">IF(D907="","",IF(I907&lt;=0,"Paid",IF(NOT(OR(B907="Micro",B907="Small")),"Not covered by s.15",IF(M907&gt;0,"MSME overdue","MSME within due date"))))</f>
        <v/>
      </c>
      <c r="O907" s="22" t="str">
        <f aca="false">IF(N907&lt;&gt;"MSME overdue","",ROUND(I907*((1+Settings!$C$9*Settings!$C$8/12)^(M907/(365/12))-1),0))</f>
        <v/>
      </c>
      <c r="P907" s="10" t="str">
        <f aca="false">IF(OR(L907="",I907&lt;=0),"",IF(L907&lt;=Settings!$C$7,IF(Settings!$C$6&gt;=Settings!$C$7,"Unpaid past due at year end: review","Pay before year end to avoid disallowance"),""))</f>
        <v/>
      </c>
    </row>
    <row r="908" customFormat="false" ht="15" hidden="false" customHeight="false" outlineLevel="0" collapsed="false">
      <c r="A908" s="8"/>
      <c r="B908" s="8"/>
      <c r="C908" s="19"/>
      <c r="D908" s="8"/>
      <c r="E908" s="17"/>
      <c r="F908" s="17"/>
      <c r="G908" s="21"/>
      <c r="H908" s="21"/>
      <c r="I908" s="22" t="str">
        <f aca="false">IF(D908="","",G908-H908)</f>
        <v/>
      </c>
      <c r="J908" s="23" t="str">
        <f aca="false">IF(D908="","",Settings!$C$6-E908)</f>
        <v/>
      </c>
      <c r="K908" s="10" t="str">
        <f aca="false">IF(D908="","",IF(J908&lt;=30,"0-30 days",IF(J908&lt;=45,"31-45 days",IF(J908&lt;=60,"46-60 days",IF(J908&lt;=90,"61-90 days",IF(J908&lt;=180,"91-180 days","Over 180 days"))))))</f>
        <v/>
      </c>
      <c r="L908" s="24" t="str">
        <f aca="false">IF(OR(D908="",NOT(OR(B908="Micro",B908="Small"))),"",IF(F908="",E908,F908)+IF(C908="",Settings!$C$10,MIN(C908,Settings!$C$11)))</f>
        <v/>
      </c>
      <c r="M908" s="23" t="str">
        <f aca="false">IF(L908="","",MAX(0,Settings!$C$6-L908))</f>
        <v/>
      </c>
      <c r="N908" s="10" t="str">
        <f aca="false">IF(D908="","",IF(I908&lt;=0,"Paid",IF(NOT(OR(B908="Micro",B908="Small")),"Not covered by s.15",IF(M908&gt;0,"MSME overdue","MSME within due date"))))</f>
        <v/>
      </c>
      <c r="O908" s="22" t="str">
        <f aca="false">IF(N908&lt;&gt;"MSME overdue","",ROUND(I908*((1+Settings!$C$9*Settings!$C$8/12)^(M908/(365/12))-1),0))</f>
        <v/>
      </c>
      <c r="P908" s="10" t="str">
        <f aca="false">IF(OR(L908="",I908&lt;=0),"",IF(L908&lt;=Settings!$C$7,IF(Settings!$C$6&gt;=Settings!$C$7,"Unpaid past due at year end: review","Pay before year end to avoid disallowance"),""))</f>
        <v/>
      </c>
    </row>
    <row r="909" customFormat="false" ht="15" hidden="false" customHeight="false" outlineLevel="0" collapsed="false">
      <c r="A909" s="8"/>
      <c r="B909" s="8"/>
      <c r="C909" s="19"/>
      <c r="D909" s="8"/>
      <c r="E909" s="17"/>
      <c r="F909" s="17"/>
      <c r="G909" s="21"/>
      <c r="H909" s="21"/>
      <c r="I909" s="22" t="str">
        <f aca="false">IF(D909="","",G909-H909)</f>
        <v/>
      </c>
      <c r="J909" s="23" t="str">
        <f aca="false">IF(D909="","",Settings!$C$6-E909)</f>
        <v/>
      </c>
      <c r="K909" s="10" t="str">
        <f aca="false">IF(D909="","",IF(J909&lt;=30,"0-30 days",IF(J909&lt;=45,"31-45 days",IF(J909&lt;=60,"46-60 days",IF(J909&lt;=90,"61-90 days",IF(J909&lt;=180,"91-180 days","Over 180 days"))))))</f>
        <v/>
      </c>
      <c r="L909" s="24" t="str">
        <f aca="false">IF(OR(D909="",NOT(OR(B909="Micro",B909="Small"))),"",IF(F909="",E909,F909)+IF(C909="",Settings!$C$10,MIN(C909,Settings!$C$11)))</f>
        <v/>
      </c>
      <c r="M909" s="23" t="str">
        <f aca="false">IF(L909="","",MAX(0,Settings!$C$6-L909))</f>
        <v/>
      </c>
      <c r="N909" s="10" t="str">
        <f aca="false">IF(D909="","",IF(I909&lt;=0,"Paid",IF(NOT(OR(B909="Micro",B909="Small")),"Not covered by s.15",IF(M909&gt;0,"MSME overdue","MSME within due date"))))</f>
        <v/>
      </c>
      <c r="O909" s="22" t="str">
        <f aca="false">IF(N909&lt;&gt;"MSME overdue","",ROUND(I909*((1+Settings!$C$9*Settings!$C$8/12)^(M909/(365/12))-1),0))</f>
        <v/>
      </c>
      <c r="P909" s="10" t="str">
        <f aca="false">IF(OR(L909="",I909&lt;=0),"",IF(L909&lt;=Settings!$C$7,IF(Settings!$C$6&gt;=Settings!$C$7,"Unpaid past due at year end: review","Pay before year end to avoid disallowance"),""))</f>
        <v/>
      </c>
    </row>
    <row r="910" customFormat="false" ht="15" hidden="false" customHeight="false" outlineLevel="0" collapsed="false">
      <c r="A910" s="8"/>
      <c r="B910" s="8"/>
      <c r="C910" s="19"/>
      <c r="D910" s="8"/>
      <c r="E910" s="17"/>
      <c r="F910" s="17"/>
      <c r="G910" s="21"/>
      <c r="H910" s="21"/>
      <c r="I910" s="22" t="str">
        <f aca="false">IF(D910="","",G910-H910)</f>
        <v/>
      </c>
      <c r="J910" s="23" t="str">
        <f aca="false">IF(D910="","",Settings!$C$6-E910)</f>
        <v/>
      </c>
      <c r="K910" s="10" t="str">
        <f aca="false">IF(D910="","",IF(J910&lt;=30,"0-30 days",IF(J910&lt;=45,"31-45 days",IF(J910&lt;=60,"46-60 days",IF(J910&lt;=90,"61-90 days",IF(J910&lt;=180,"91-180 days","Over 180 days"))))))</f>
        <v/>
      </c>
      <c r="L910" s="24" t="str">
        <f aca="false">IF(OR(D910="",NOT(OR(B910="Micro",B910="Small"))),"",IF(F910="",E910,F910)+IF(C910="",Settings!$C$10,MIN(C910,Settings!$C$11)))</f>
        <v/>
      </c>
      <c r="M910" s="23" t="str">
        <f aca="false">IF(L910="","",MAX(0,Settings!$C$6-L910))</f>
        <v/>
      </c>
      <c r="N910" s="10" t="str">
        <f aca="false">IF(D910="","",IF(I910&lt;=0,"Paid",IF(NOT(OR(B910="Micro",B910="Small")),"Not covered by s.15",IF(M910&gt;0,"MSME overdue","MSME within due date"))))</f>
        <v/>
      </c>
      <c r="O910" s="22" t="str">
        <f aca="false">IF(N910&lt;&gt;"MSME overdue","",ROUND(I910*((1+Settings!$C$9*Settings!$C$8/12)^(M910/(365/12))-1),0))</f>
        <v/>
      </c>
      <c r="P910" s="10" t="str">
        <f aca="false">IF(OR(L910="",I910&lt;=0),"",IF(L910&lt;=Settings!$C$7,IF(Settings!$C$6&gt;=Settings!$C$7,"Unpaid past due at year end: review","Pay before year end to avoid disallowance"),""))</f>
        <v/>
      </c>
    </row>
    <row r="911" customFormat="false" ht="15" hidden="false" customHeight="false" outlineLevel="0" collapsed="false">
      <c r="A911" s="8"/>
      <c r="B911" s="8"/>
      <c r="C911" s="19"/>
      <c r="D911" s="8"/>
      <c r="E911" s="17"/>
      <c r="F911" s="17"/>
      <c r="G911" s="21"/>
      <c r="H911" s="21"/>
      <c r="I911" s="22" t="str">
        <f aca="false">IF(D911="","",G911-H911)</f>
        <v/>
      </c>
      <c r="J911" s="23" t="str">
        <f aca="false">IF(D911="","",Settings!$C$6-E911)</f>
        <v/>
      </c>
      <c r="K911" s="10" t="str">
        <f aca="false">IF(D911="","",IF(J911&lt;=30,"0-30 days",IF(J911&lt;=45,"31-45 days",IF(J911&lt;=60,"46-60 days",IF(J911&lt;=90,"61-90 days",IF(J911&lt;=180,"91-180 days","Over 180 days"))))))</f>
        <v/>
      </c>
      <c r="L911" s="24" t="str">
        <f aca="false">IF(OR(D911="",NOT(OR(B911="Micro",B911="Small"))),"",IF(F911="",E911,F911)+IF(C911="",Settings!$C$10,MIN(C911,Settings!$C$11)))</f>
        <v/>
      </c>
      <c r="M911" s="23" t="str">
        <f aca="false">IF(L911="","",MAX(0,Settings!$C$6-L911))</f>
        <v/>
      </c>
      <c r="N911" s="10" t="str">
        <f aca="false">IF(D911="","",IF(I911&lt;=0,"Paid",IF(NOT(OR(B911="Micro",B911="Small")),"Not covered by s.15",IF(M911&gt;0,"MSME overdue","MSME within due date"))))</f>
        <v/>
      </c>
      <c r="O911" s="22" t="str">
        <f aca="false">IF(N911&lt;&gt;"MSME overdue","",ROUND(I911*((1+Settings!$C$9*Settings!$C$8/12)^(M911/(365/12))-1),0))</f>
        <v/>
      </c>
      <c r="P911" s="10" t="str">
        <f aca="false">IF(OR(L911="",I911&lt;=0),"",IF(L911&lt;=Settings!$C$7,IF(Settings!$C$6&gt;=Settings!$C$7,"Unpaid past due at year end: review","Pay before year end to avoid disallowance"),""))</f>
        <v/>
      </c>
    </row>
    <row r="912" customFormat="false" ht="15" hidden="false" customHeight="false" outlineLevel="0" collapsed="false">
      <c r="A912" s="8"/>
      <c r="B912" s="8"/>
      <c r="C912" s="19"/>
      <c r="D912" s="8"/>
      <c r="E912" s="17"/>
      <c r="F912" s="17"/>
      <c r="G912" s="21"/>
      <c r="H912" s="21"/>
      <c r="I912" s="22" t="str">
        <f aca="false">IF(D912="","",G912-H912)</f>
        <v/>
      </c>
      <c r="J912" s="23" t="str">
        <f aca="false">IF(D912="","",Settings!$C$6-E912)</f>
        <v/>
      </c>
      <c r="K912" s="10" t="str">
        <f aca="false">IF(D912="","",IF(J912&lt;=30,"0-30 days",IF(J912&lt;=45,"31-45 days",IF(J912&lt;=60,"46-60 days",IF(J912&lt;=90,"61-90 days",IF(J912&lt;=180,"91-180 days","Over 180 days"))))))</f>
        <v/>
      </c>
      <c r="L912" s="24" t="str">
        <f aca="false">IF(OR(D912="",NOT(OR(B912="Micro",B912="Small"))),"",IF(F912="",E912,F912)+IF(C912="",Settings!$C$10,MIN(C912,Settings!$C$11)))</f>
        <v/>
      </c>
      <c r="M912" s="23" t="str">
        <f aca="false">IF(L912="","",MAX(0,Settings!$C$6-L912))</f>
        <v/>
      </c>
      <c r="N912" s="10" t="str">
        <f aca="false">IF(D912="","",IF(I912&lt;=0,"Paid",IF(NOT(OR(B912="Micro",B912="Small")),"Not covered by s.15",IF(M912&gt;0,"MSME overdue","MSME within due date"))))</f>
        <v/>
      </c>
      <c r="O912" s="22" t="str">
        <f aca="false">IF(N912&lt;&gt;"MSME overdue","",ROUND(I912*((1+Settings!$C$9*Settings!$C$8/12)^(M912/(365/12))-1),0))</f>
        <v/>
      </c>
      <c r="P912" s="10" t="str">
        <f aca="false">IF(OR(L912="",I912&lt;=0),"",IF(L912&lt;=Settings!$C$7,IF(Settings!$C$6&gt;=Settings!$C$7,"Unpaid past due at year end: review","Pay before year end to avoid disallowance"),""))</f>
        <v/>
      </c>
    </row>
    <row r="913" customFormat="false" ht="15" hidden="false" customHeight="false" outlineLevel="0" collapsed="false">
      <c r="A913" s="8"/>
      <c r="B913" s="8"/>
      <c r="C913" s="19"/>
      <c r="D913" s="8"/>
      <c r="E913" s="17"/>
      <c r="F913" s="17"/>
      <c r="G913" s="21"/>
      <c r="H913" s="21"/>
      <c r="I913" s="22" t="str">
        <f aca="false">IF(D913="","",G913-H913)</f>
        <v/>
      </c>
      <c r="J913" s="23" t="str">
        <f aca="false">IF(D913="","",Settings!$C$6-E913)</f>
        <v/>
      </c>
      <c r="K913" s="10" t="str">
        <f aca="false">IF(D913="","",IF(J913&lt;=30,"0-30 days",IF(J913&lt;=45,"31-45 days",IF(J913&lt;=60,"46-60 days",IF(J913&lt;=90,"61-90 days",IF(J913&lt;=180,"91-180 days","Over 180 days"))))))</f>
        <v/>
      </c>
      <c r="L913" s="24" t="str">
        <f aca="false">IF(OR(D913="",NOT(OR(B913="Micro",B913="Small"))),"",IF(F913="",E913,F913)+IF(C913="",Settings!$C$10,MIN(C913,Settings!$C$11)))</f>
        <v/>
      </c>
      <c r="M913" s="23" t="str">
        <f aca="false">IF(L913="","",MAX(0,Settings!$C$6-L913))</f>
        <v/>
      </c>
      <c r="N913" s="10" t="str">
        <f aca="false">IF(D913="","",IF(I913&lt;=0,"Paid",IF(NOT(OR(B913="Micro",B913="Small")),"Not covered by s.15",IF(M913&gt;0,"MSME overdue","MSME within due date"))))</f>
        <v/>
      </c>
      <c r="O913" s="22" t="str">
        <f aca="false">IF(N913&lt;&gt;"MSME overdue","",ROUND(I913*((1+Settings!$C$9*Settings!$C$8/12)^(M913/(365/12))-1),0))</f>
        <v/>
      </c>
      <c r="P913" s="10" t="str">
        <f aca="false">IF(OR(L913="",I913&lt;=0),"",IF(L913&lt;=Settings!$C$7,IF(Settings!$C$6&gt;=Settings!$C$7,"Unpaid past due at year end: review","Pay before year end to avoid disallowance"),""))</f>
        <v/>
      </c>
    </row>
    <row r="914" customFormat="false" ht="15" hidden="false" customHeight="false" outlineLevel="0" collapsed="false">
      <c r="A914" s="8"/>
      <c r="B914" s="8"/>
      <c r="C914" s="19"/>
      <c r="D914" s="8"/>
      <c r="E914" s="17"/>
      <c r="F914" s="17"/>
      <c r="G914" s="21"/>
      <c r="H914" s="21"/>
      <c r="I914" s="22" t="str">
        <f aca="false">IF(D914="","",G914-H914)</f>
        <v/>
      </c>
      <c r="J914" s="23" t="str">
        <f aca="false">IF(D914="","",Settings!$C$6-E914)</f>
        <v/>
      </c>
      <c r="K914" s="10" t="str">
        <f aca="false">IF(D914="","",IF(J914&lt;=30,"0-30 days",IF(J914&lt;=45,"31-45 days",IF(J914&lt;=60,"46-60 days",IF(J914&lt;=90,"61-90 days",IF(J914&lt;=180,"91-180 days","Over 180 days"))))))</f>
        <v/>
      </c>
      <c r="L914" s="24" t="str">
        <f aca="false">IF(OR(D914="",NOT(OR(B914="Micro",B914="Small"))),"",IF(F914="",E914,F914)+IF(C914="",Settings!$C$10,MIN(C914,Settings!$C$11)))</f>
        <v/>
      </c>
      <c r="M914" s="23" t="str">
        <f aca="false">IF(L914="","",MAX(0,Settings!$C$6-L914))</f>
        <v/>
      </c>
      <c r="N914" s="10" t="str">
        <f aca="false">IF(D914="","",IF(I914&lt;=0,"Paid",IF(NOT(OR(B914="Micro",B914="Small")),"Not covered by s.15",IF(M914&gt;0,"MSME overdue","MSME within due date"))))</f>
        <v/>
      </c>
      <c r="O914" s="22" t="str">
        <f aca="false">IF(N914&lt;&gt;"MSME overdue","",ROUND(I914*((1+Settings!$C$9*Settings!$C$8/12)^(M914/(365/12))-1),0))</f>
        <v/>
      </c>
      <c r="P914" s="10" t="str">
        <f aca="false">IF(OR(L914="",I914&lt;=0),"",IF(L914&lt;=Settings!$C$7,IF(Settings!$C$6&gt;=Settings!$C$7,"Unpaid past due at year end: review","Pay before year end to avoid disallowance"),""))</f>
        <v/>
      </c>
    </row>
    <row r="915" customFormat="false" ht="15" hidden="false" customHeight="false" outlineLevel="0" collapsed="false">
      <c r="A915" s="8"/>
      <c r="B915" s="8"/>
      <c r="C915" s="19"/>
      <c r="D915" s="8"/>
      <c r="E915" s="17"/>
      <c r="F915" s="17"/>
      <c r="G915" s="21"/>
      <c r="H915" s="21"/>
      <c r="I915" s="22" t="str">
        <f aca="false">IF(D915="","",G915-H915)</f>
        <v/>
      </c>
      <c r="J915" s="23" t="str">
        <f aca="false">IF(D915="","",Settings!$C$6-E915)</f>
        <v/>
      </c>
      <c r="K915" s="10" t="str">
        <f aca="false">IF(D915="","",IF(J915&lt;=30,"0-30 days",IF(J915&lt;=45,"31-45 days",IF(J915&lt;=60,"46-60 days",IF(J915&lt;=90,"61-90 days",IF(J915&lt;=180,"91-180 days","Over 180 days"))))))</f>
        <v/>
      </c>
      <c r="L915" s="24" t="str">
        <f aca="false">IF(OR(D915="",NOT(OR(B915="Micro",B915="Small"))),"",IF(F915="",E915,F915)+IF(C915="",Settings!$C$10,MIN(C915,Settings!$C$11)))</f>
        <v/>
      </c>
      <c r="M915" s="23" t="str">
        <f aca="false">IF(L915="","",MAX(0,Settings!$C$6-L915))</f>
        <v/>
      </c>
      <c r="N915" s="10" t="str">
        <f aca="false">IF(D915="","",IF(I915&lt;=0,"Paid",IF(NOT(OR(B915="Micro",B915="Small")),"Not covered by s.15",IF(M915&gt;0,"MSME overdue","MSME within due date"))))</f>
        <v/>
      </c>
      <c r="O915" s="22" t="str">
        <f aca="false">IF(N915&lt;&gt;"MSME overdue","",ROUND(I915*((1+Settings!$C$9*Settings!$C$8/12)^(M915/(365/12))-1),0))</f>
        <v/>
      </c>
      <c r="P915" s="10" t="str">
        <f aca="false">IF(OR(L915="",I915&lt;=0),"",IF(L915&lt;=Settings!$C$7,IF(Settings!$C$6&gt;=Settings!$C$7,"Unpaid past due at year end: review","Pay before year end to avoid disallowance"),""))</f>
        <v/>
      </c>
    </row>
    <row r="916" customFormat="false" ht="15" hidden="false" customHeight="false" outlineLevel="0" collapsed="false">
      <c r="A916" s="8"/>
      <c r="B916" s="8"/>
      <c r="C916" s="19"/>
      <c r="D916" s="8"/>
      <c r="E916" s="17"/>
      <c r="F916" s="17"/>
      <c r="G916" s="21"/>
      <c r="H916" s="21"/>
      <c r="I916" s="22" t="str">
        <f aca="false">IF(D916="","",G916-H916)</f>
        <v/>
      </c>
      <c r="J916" s="23" t="str">
        <f aca="false">IF(D916="","",Settings!$C$6-E916)</f>
        <v/>
      </c>
      <c r="K916" s="10" t="str">
        <f aca="false">IF(D916="","",IF(J916&lt;=30,"0-30 days",IF(J916&lt;=45,"31-45 days",IF(J916&lt;=60,"46-60 days",IF(J916&lt;=90,"61-90 days",IF(J916&lt;=180,"91-180 days","Over 180 days"))))))</f>
        <v/>
      </c>
      <c r="L916" s="24" t="str">
        <f aca="false">IF(OR(D916="",NOT(OR(B916="Micro",B916="Small"))),"",IF(F916="",E916,F916)+IF(C916="",Settings!$C$10,MIN(C916,Settings!$C$11)))</f>
        <v/>
      </c>
      <c r="M916" s="23" t="str">
        <f aca="false">IF(L916="","",MAX(0,Settings!$C$6-L916))</f>
        <v/>
      </c>
      <c r="N916" s="10" t="str">
        <f aca="false">IF(D916="","",IF(I916&lt;=0,"Paid",IF(NOT(OR(B916="Micro",B916="Small")),"Not covered by s.15",IF(M916&gt;0,"MSME overdue","MSME within due date"))))</f>
        <v/>
      </c>
      <c r="O916" s="22" t="str">
        <f aca="false">IF(N916&lt;&gt;"MSME overdue","",ROUND(I916*((1+Settings!$C$9*Settings!$C$8/12)^(M916/(365/12))-1),0))</f>
        <v/>
      </c>
      <c r="P916" s="10" t="str">
        <f aca="false">IF(OR(L916="",I916&lt;=0),"",IF(L916&lt;=Settings!$C$7,IF(Settings!$C$6&gt;=Settings!$C$7,"Unpaid past due at year end: review","Pay before year end to avoid disallowance"),""))</f>
        <v/>
      </c>
    </row>
    <row r="917" customFormat="false" ht="15" hidden="false" customHeight="false" outlineLevel="0" collapsed="false">
      <c r="A917" s="8"/>
      <c r="B917" s="8"/>
      <c r="C917" s="19"/>
      <c r="D917" s="8"/>
      <c r="E917" s="17"/>
      <c r="F917" s="17"/>
      <c r="G917" s="21"/>
      <c r="H917" s="21"/>
      <c r="I917" s="22" t="str">
        <f aca="false">IF(D917="","",G917-H917)</f>
        <v/>
      </c>
      <c r="J917" s="23" t="str">
        <f aca="false">IF(D917="","",Settings!$C$6-E917)</f>
        <v/>
      </c>
      <c r="K917" s="10" t="str">
        <f aca="false">IF(D917="","",IF(J917&lt;=30,"0-30 days",IF(J917&lt;=45,"31-45 days",IF(J917&lt;=60,"46-60 days",IF(J917&lt;=90,"61-90 days",IF(J917&lt;=180,"91-180 days","Over 180 days"))))))</f>
        <v/>
      </c>
      <c r="L917" s="24" t="str">
        <f aca="false">IF(OR(D917="",NOT(OR(B917="Micro",B917="Small"))),"",IF(F917="",E917,F917)+IF(C917="",Settings!$C$10,MIN(C917,Settings!$C$11)))</f>
        <v/>
      </c>
      <c r="M917" s="23" t="str">
        <f aca="false">IF(L917="","",MAX(0,Settings!$C$6-L917))</f>
        <v/>
      </c>
      <c r="N917" s="10" t="str">
        <f aca="false">IF(D917="","",IF(I917&lt;=0,"Paid",IF(NOT(OR(B917="Micro",B917="Small")),"Not covered by s.15",IF(M917&gt;0,"MSME overdue","MSME within due date"))))</f>
        <v/>
      </c>
      <c r="O917" s="22" t="str">
        <f aca="false">IF(N917&lt;&gt;"MSME overdue","",ROUND(I917*((1+Settings!$C$9*Settings!$C$8/12)^(M917/(365/12))-1),0))</f>
        <v/>
      </c>
      <c r="P917" s="10" t="str">
        <f aca="false">IF(OR(L917="",I917&lt;=0),"",IF(L917&lt;=Settings!$C$7,IF(Settings!$C$6&gt;=Settings!$C$7,"Unpaid past due at year end: review","Pay before year end to avoid disallowance"),""))</f>
        <v/>
      </c>
    </row>
    <row r="918" customFormat="false" ht="15" hidden="false" customHeight="false" outlineLevel="0" collapsed="false">
      <c r="A918" s="8"/>
      <c r="B918" s="8"/>
      <c r="C918" s="19"/>
      <c r="D918" s="8"/>
      <c r="E918" s="17"/>
      <c r="F918" s="17"/>
      <c r="G918" s="21"/>
      <c r="H918" s="21"/>
      <c r="I918" s="22" t="str">
        <f aca="false">IF(D918="","",G918-H918)</f>
        <v/>
      </c>
      <c r="J918" s="23" t="str">
        <f aca="false">IF(D918="","",Settings!$C$6-E918)</f>
        <v/>
      </c>
      <c r="K918" s="10" t="str">
        <f aca="false">IF(D918="","",IF(J918&lt;=30,"0-30 days",IF(J918&lt;=45,"31-45 days",IF(J918&lt;=60,"46-60 days",IF(J918&lt;=90,"61-90 days",IF(J918&lt;=180,"91-180 days","Over 180 days"))))))</f>
        <v/>
      </c>
      <c r="L918" s="24" t="str">
        <f aca="false">IF(OR(D918="",NOT(OR(B918="Micro",B918="Small"))),"",IF(F918="",E918,F918)+IF(C918="",Settings!$C$10,MIN(C918,Settings!$C$11)))</f>
        <v/>
      </c>
      <c r="M918" s="23" t="str">
        <f aca="false">IF(L918="","",MAX(0,Settings!$C$6-L918))</f>
        <v/>
      </c>
      <c r="N918" s="10" t="str">
        <f aca="false">IF(D918="","",IF(I918&lt;=0,"Paid",IF(NOT(OR(B918="Micro",B918="Small")),"Not covered by s.15",IF(M918&gt;0,"MSME overdue","MSME within due date"))))</f>
        <v/>
      </c>
      <c r="O918" s="22" t="str">
        <f aca="false">IF(N918&lt;&gt;"MSME overdue","",ROUND(I918*((1+Settings!$C$9*Settings!$C$8/12)^(M918/(365/12))-1),0))</f>
        <v/>
      </c>
      <c r="P918" s="10" t="str">
        <f aca="false">IF(OR(L918="",I918&lt;=0),"",IF(L918&lt;=Settings!$C$7,IF(Settings!$C$6&gt;=Settings!$C$7,"Unpaid past due at year end: review","Pay before year end to avoid disallowance"),""))</f>
        <v/>
      </c>
    </row>
    <row r="919" customFormat="false" ht="15" hidden="false" customHeight="false" outlineLevel="0" collapsed="false">
      <c r="A919" s="8"/>
      <c r="B919" s="8"/>
      <c r="C919" s="19"/>
      <c r="D919" s="8"/>
      <c r="E919" s="17"/>
      <c r="F919" s="17"/>
      <c r="G919" s="21"/>
      <c r="H919" s="21"/>
      <c r="I919" s="22" t="str">
        <f aca="false">IF(D919="","",G919-H919)</f>
        <v/>
      </c>
      <c r="J919" s="23" t="str">
        <f aca="false">IF(D919="","",Settings!$C$6-E919)</f>
        <v/>
      </c>
      <c r="K919" s="10" t="str">
        <f aca="false">IF(D919="","",IF(J919&lt;=30,"0-30 days",IF(J919&lt;=45,"31-45 days",IF(J919&lt;=60,"46-60 days",IF(J919&lt;=90,"61-90 days",IF(J919&lt;=180,"91-180 days","Over 180 days"))))))</f>
        <v/>
      </c>
      <c r="L919" s="24" t="str">
        <f aca="false">IF(OR(D919="",NOT(OR(B919="Micro",B919="Small"))),"",IF(F919="",E919,F919)+IF(C919="",Settings!$C$10,MIN(C919,Settings!$C$11)))</f>
        <v/>
      </c>
      <c r="M919" s="23" t="str">
        <f aca="false">IF(L919="","",MAX(0,Settings!$C$6-L919))</f>
        <v/>
      </c>
      <c r="N919" s="10" t="str">
        <f aca="false">IF(D919="","",IF(I919&lt;=0,"Paid",IF(NOT(OR(B919="Micro",B919="Small")),"Not covered by s.15",IF(M919&gt;0,"MSME overdue","MSME within due date"))))</f>
        <v/>
      </c>
      <c r="O919" s="22" t="str">
        <f aca="false">IF(N919&lt;&gt;"MSME overdue","",ROUND(I919*((1+Settings!$C$9*Settings!$C$8/12)^(M919/(365/12))-1),0))</f>
        <v/>
      </c>
      <c r="P919" s="10" t="str">
        <f aca="false">IF(OR(L919="",I919&lt;=0),"",IF(L919&lt;=Settings!$C$7,IF(Settings!$C$6&gt;=Settings!$C$7,"Unpaid past due at year end: review","Pay before year end to avoid disallowance"),""))</f>
        <v/>
      </c>
    </row>
    <row r="920" customFormat="false" ht="15" hidden="false" customHeight="false" outlineLevel="0" collapsed="false">
      <c r="A920" s="8"/>
      <c r="B920" s="8"/>
      <c r="C920" s="19"/>
      <c r="D920" s="8"/>
      <c r="E920" s="17"/>
      <c r="F920" s="17"/>
      <c r="G920" s="21"/>
      <c r="H920" s="21"/>
      <c r="I920" s="22" t="str">
        <f aca="false">IF(D920="","",G920-H920)</f>
        <v/>
      </c>
      <c r="J920" s="23" t="str">
        <f aca="false">IF(D920="","",Settings!$C$6-E920)</f>
        <v/>
      </c>
      <c r="K920" s="10" t="str">
        <f aca="false">IF(D920="","",IF(J920&lt;=30,"0-30 days",IF(J920&lt;=45,"31-45 days",IF(J920&lt;=60,"46-60 days",IF(J920&lt;=90,"61-90 days",IF(J920&lt;=180,"91-180 days","Over 180 days"))))))</f>
        <v/>
      </c>
      <c r="L920" s="24" t="str">
        <f aca="false">IF(OR(D920="",NOT(OR(B920="Micro",B920="Small"))),"",IF(F920="",E920,F920)+IF(C920="",Settings!$C$10,MIN(C920,Settings!$C$11)))</f>
        <v/>
      </c>
      <c r="M920" s="23" t="str">
        <f aca="false">IF(L920="","",MAX(0,Settings!$C$6-L920))</f>
        <v/>
      </c>
      <c r="N920" s="10" t="str">
        <f aca="false">IF(D920="","",IF(I920&lt;=0,"Paid",IF(NOT(OR(B920="Micro",B920="Small")),"Not covered by s.15",IF(M920&gt;0,"MSME overdue","MSME within due date"))))</f>
        <v/>
      </c>
      <c r="O920" s="22" t="str">
        <f aca="false">IF(N920&lt;&gt;"MSME overdue","",ROUND(I920*((1+Settings!$C$9*Settings!$C$8/12)^(M920/(365/12))-1),0))</f>
        <v/>
      </c>
      <c r="P920" s="10" t="str">
        <f aca="false">IF(OR(L920="",I920&lt;=0),"",IF(L920&lt;=Settings!$C$7,IF(Settings!$C$6&gt;=Settings!$C$7,"Unpaid past due at year end: review","Pay before year end to avoid disallowance"),""))</f>
        <v/>
      </c>
    </row>
    <row r="921" customFormat="false" ht="15" hidden="false" customHeight="false" outlineLevel="0" collapsed="false">
      <c r="A921" s="8"/>
      <c r="B921" s="8"/>
      <c r="C921" s="19"/>
      <c r="D921" s="8"/>
      <c r="E921" s="17"/>
      <c r="F921" s="17"/>
      <c r="G921" s="21"/>
      <c r="H921" s="21"/>
      <c r="I921" s="22" t="str">
        <f aca="false">IF(D921="","",G921-H921)</f>
        <v/>
      </c>
      <c r="J921" s="23" t="str">
        <f aca="false">IF(D921="","",Settings!$C$6-E921)</f>
        <v/>
      </c>
      <c r="K921" s="10" t="str">
        <f aca="false">IF(D921="","",IF(J921&lt;=30,"0-30 days",IF(J921&lt;=45,"31-45 days",IF(J921&lt;=60,"46-60 days",IF(J921&lt;=90,"61-90 days",IF(J921&lt;=180,"91-180 days","Over 180 days"))))))</f>
        <v/>
      </c>
      <c r="L921" s="24" t="str">
        <f aca="false">IF(OR(D921="",NOT(OR(B921="Micro",B921="Small"))),"",IF(F921="",E921,F921)+IF(C921="",Settings!$C$10,MIN(C921,Settings!$C$11)))</f>
        <v/>
      </c>
      <c r="M921" s="23" t="str">
        <f aca="false">IF(L921="","",MAX(0,Settings!$C$6-L921))</f>
        <v/>
      </c>
      <c r="N921" s="10" t="str">
        <f aca="false">IF(D921="","",IF(I921&lt;=0,"Paid",IF(NOT(OR(B921="Micro",B921="Small")),"Not covered by s.15",IF(M921&gt;0,"MSME overdue","MSME within due date"))))</f>
        <v/>
      </c>
      <c r="O921" s="22" t="str">
        <f aca="false">IF(N921&lt;&gt;"MSME overdue","",ROUND(I921*((1+Settings!$C$9*Settings!$C$8/12)^(M921/(365/12))-1),0))</f>
        <v/>
      </c>
      <c r="P921" s="10" t="str">
        <f aca="false">IF(OR(L921="",I921&lt;=0),"",IF(L921&lt;=Settings!$C$7,IF(Settings!$C$6&gt;=Settings!$C$7,"Unpaid past due at year end: review","Pay before year end to avoid disallowance"),""))</f>
        <v/>
      </c>
    </row>
    <row r="922" customFormat="false" ht="15" hidden="false" customHeight="false" outlineLevel="0" collapsed="false">
      <c r="A922" s="8"/>
      <c r="B922" s="8"/>
      <c r="C922" s="19"/>
      <c r="D922" s="8"/>
      <c r="E922" s="17"/>
      <c r="F922" s="17"/>
      <c r="G922" s="21"/>
      <c r="H922" s="21"/>
      <c r="I922" s="22" t="str">
        <f aca="false">IF(D922="","",G922-H922)</f>
        <v/>
      </c>
      <c r="J922" s="23" t="str">
        <f aca="false">IF(D922="","",Settings!$C$6-E922)</f>
        <v/>
      </c>
      <c r="K922" s="10" t="str">
        <f aca="false">IF(D922="","",IF(J922&lt;=30,"0-30 days",IF(J922&lt;=45,"31-45 days",IF(J922&lt;=60,"46-60 days",IF(J922&lt;=90,"61-90 days",IF(J922&lt;=180,"91-180 days","Over 180 days"))))))</f>
        <v/>
      </c>
      <c r="L922" s="24" t="str">
        <f aca="false">IF(OR(D922="",NOT(OR(B922="Micro",B922="Small"))),"",IF(F922="",E922,F922)+IF(C922="",Settings!$C$10,MIN(C922,Settings!$C$11)))</f>
        <v/>
      </c>
      <c r="M922" s="23" t="str">
        <f aca="false">IF(L922="","",MAX(0,Settings!$C$6-L922))</f>
        <v/>
      </c>
      <c r="N922" s="10" t="str">
        <f aca="false">IF(D922="","",IF(I922&lt;=0,"Paid",IF(NOT(OR(B922="Micro",B922="Small")),"Not covered by s.15",IF(M922&gt;0,"MSME overdue","MSME within due date"))))</f>
        <v/>
      </c>
      <c r="O922" s="22" t="str">
        <f aca="false">IF(N922&lt;&gt;"MSME overdue","",ROUND(I922*((1+Settings!$C$9*Settings!$C$8/12)^(M922/(365/12))-1),0))</f>
        <v/>
      </c>
      <c r="P922" s="10" t="str">
        <f aca="false">IF(OR(L922="",I922&lt;=0),"",IF(L922&lt;=Settings!$C$7,IF(Settings!$C$6&gt;=Settings!$C$7,"Unpaid past due at year end: review","Pay before year end to avoid disallowance"),""))</f>
        <v/>
      </c>
    </row>
    <row r="923" customFormat="false" ht="15" hidden="false" customHeight="false" outlineLevel="0" collapsed="false">
      <c r="A923" s="8"/>
      <c r="B923" s="8"/>
      <c r="C923" s="19"/>
      <c r="D923" s="8"/>
      <c r="E923" s="17"/>
      <c r="F923" s="17"/>
      <c r="G923" s="21"/>
      <c r="H923" s="21"/>
      <c r="I923" s="22" t="str">
        <f aca="false">IF(D923="","",G923-H923)</f>
        <v/>
      </c>
      <c r="J923" s="23" t="str">
        <f aca="false">IF(D923="","",Settings!$C$6-E923)</f>
        <v/>
      </c>
      <c r="K923" s="10" t="str">
        <f aca="false">IF(D923="","",IF(J923&lt;=30,"0-30 days",IF(J923&lt;=45,"31-45 days",IF(J923&lt;=60,"46-60 days",IF(J923&lt;=90,"61-90 days",IF(J923&lt;=180,"91-180 days","Over 180 days"))))))</f>
        <v/>
      </c>
      <c r="L923" s="24" t="str">
        <f aca="false">IF(OR(D923="",NOT(OR(B923="Micro",B923="Small"))),"",IF(F923="",E923,F923)+IF(C923="",Settings!$C$10,MIN(C923,Settings!$C$11)))</f>
        <v/>
      </c>
      <c r="M923" s="23" t="str">
        <f aca="false">IF(L923="","",MAX(0,Settings!$C$6-L923))</f>
        <v/>
      </c>
      <c r="N923" s="10" t="str">
        <f aca="false">IF(D923="","",IF(I923&lt;=0,"Paid",IF(NOT(OR(B923="Micro",B923="Small")),"Not covered by s.15",IF(M923&gt;0,"MSME overdue","MSME within due date"))))</f>
        <v/>
      </c>
      <c r="O923" s="22" t="str">
        <f aca="false">IF(N923&lt;&gt;"MSME overdue","",ROUND(I923*((1+Settings!$C$9*Settings!$C$8/12)^(M923/(365/12))-1),0))</f>
        <v/>
      </c>
      <c r="P923" s="10" t="str">
        <f aca="false">IF(OR(L923="",I923&lt;=0),"",IF(L923&lt;=Settings!$C$7,IF(Settings!$C$6&gt;=Settings!$C$7,"Unpaid past due at year end: review","Pay before year end to avoid disallowance"),""))</f>
        <v/>
      </c>
    </row>
    <row r="924" customFormat="false" ht="15" hidden="false" customHeight="false" outlineLevel="0" collapsed="false">
      <c r="A924" s="8"/>
      <c r="B924" s="8"/>
      <c r="C924" s="19"/>
      <c r="D924" s="8"/>
      <c r="E924" s="17"/>
      <c r="F924" s="17"/>
      <c r="G924" s="21"/>
      <c r="H924" s="21"/>
      <c r="I924" s="22" t="str">
        <f aca="false">IF(D924="","",G924-H924)</f>
        <v/>
      </c>
      <c r="J924" s="23" t="str">
        <f aca="false">IF(D924="","",Settings!$C$6-E924)</f>
        <v/>
      </c>
      <c r="K924" s="10" t="str">
        <f aca="false">IF(D924="","",IF(J924&lt;=30,"0-30 days",IF(J924&lt;=45,"31-45 days",IF(J924&lt;=60,"46-60 days",IF(J924&lt;=90,"61-90 days",IF(J924&lt;=180,"91-180 days","Over 180 days"))))))</f>
        <v/>
      </c>
      <c r="L924" s="24" t="str">
        <f aca="false">IF(OR(D924="",NOT(OR(B924="Micro",B924="Small"))),"",IF(F924="",E924,F924)+IF(C924="",Settings!$C$10,MIN(C924,Settings!$C$11)))</f>
        <v/>
      </c>
      <c r="M924" s="23" t="str">
        <f aca="false">IF(L924="","",MAX(0,Settings!$C$6-L924))</f>
        <v/>
      </c>
      <c r="N924" s="10" t="str">
        <f aca="false">IF(D924="","",IF(I924&lt;=0,"Paid",IF(NOT(OR(B924="Micro",B924="Small")),"Not covered by s.15",IF(M924&gt;0,"MSME overdue","MSME within due date"))))</f>
        <v/>
      </c>
      <c r="O924" s="22" t="str">
        <f aca="false">IF(N924&lt;&gt;"MSME overdue","",ROUND(I924*((1+Settings!$C$9*Settings!$C$8/12)^(M924/(365/12))-1),0))</f>
        <v/>
      </c>
      <c r="P924" s="10" t="str">
        <f aca="false">IF(OR(L924="",I924&lt;=0),"",IF(L924&lt;=Settings!$C$7,IF(Settings!$C$6&gt;=Settings!$C$7,"Unpaid past due at year end: review","Pay before year end to avoid disallowance"),""))</f>
        <v/>
      </c>
    </row>
    <row r="925" customFormat="false" ht="15" hidden="false" customHeight="false" outlineLevel="0" collapsed="false">
      <c r="A925" s="8"/>
      <c r="B925" s="8"/>
      <c r="C925" s="19"/>
      <c r="D925" s="8"/>
      <c r="E925" s="17"/>
      <c r="F925" s="17"/>
      <c r="G925" s="21"/>
      <c r="H925" s="21"/>
      <c r="I925" s="22" t="str">
        <f aca="false">IF(D925="","",G925-H925)</f>
        <v/>
      </c>
      <c r="J925" s="23" t="str">
        <f aca="false">IF(D925="","",Settings!$C$6-E925)</f>
        <v/>
      </c>
      <c r="K925" s="10" t="str">
        <f aca="false">IF(D925="","",IF(J925&lt;=30,"0-30 days",IF(J925&lt;=45,"31-45 days",IF(J925&lt;=60,"46-60 days",IF(J925&lt;=90,"61-90 days",IF(J925&lt;=180,"91-180 days","Over 180 days"))))))</f>
        <v/>
      </c>
      <c r="L925" s="24" t="str">
        <f aca="false">IF(OR(D925="",NOT(OR(B925="Micro",B925="Small"))),"",IF(F925="",E925,F925)+IF(C925="",Settings!$C$10,MIN(C925,Settings!$C$11)))</f>
        <v/>
      </c>
      <c r="M925" s="23" t="str">
        <f aca="false">IF(L925="","",MAX(0,Settings!$C$6-L925))</f>
        <v/>
      </c>
      <c r="N925" s="10" t="str">
        <f aca="false">IF(D925="","",IF(I925&lt;=0,"Paid",IF(NOT(OR(B925="Micro",B925="Small")),"Not covered by s.15",IF(M925&gt;0,"MSME overdue","MSME within due date"))))</f>
        <v/>
      </c>
      <c r="O925" s="22" t="str">
        <f aca="false">IF(N925&lt;&gt;"MSME overdue","",ROUND(I925*((1+Settings!$C$9*Settings!$C$8/12)^(M925/(365/12))-1),0))</f>
        <v/>
      </c>
      <c r="P925" s="10" t="str">
        <f aca="false">IF(OR(L925="",I925&lt;=0),"",IF(L925&lt;=Settings!$C$7,IF(Settings!$C$6&gt;=Settings!$C$7,"Unpaid past due at year end: review","Pay before year end to avoid disallowance"),""))</f>
        <v/>
      </c>
    </row>
    <row r="926" customFormat="false" ht="15" hidden="false" customHeight="false" outlineLevel="0" collapsed="false">
      <c r="A926" s="8"/>
      <c r="B926" s="8"/>
      <c r="C926" s="19"/>
      <c r="D926" s="8"/>
      <c r="E926" s="17"/>
      <c r="F926" s="17"/>
      <c r="G926" s="21"/>
      <c r="H926" s="21"/>
      <c r="I926" s="22" t="str">
        <f aca="false">IF(D926="","",G926-H926)</f>
        <v/>
      </c>
      <c r="J926" s="23" t="str">
        <f aca="false">IF(D926="","",Settings!$C$6-E926)</f>
        <v/>
      </c>
      <c r="K926" s="10" t="str">
        <f aca="false">IF(D926="","",IF(J926&lt;=30,"0-30 days",IF(J926&lt;=45,"31-45 days",IF(J926&lt;=60,"46-60 days",IF(J926&lt;=90,"61-90 days",IF(J926&lt;=180,"91-180 days","Over 180 days"))))))</f>
        <v/>
      </c>
      <c r="L926" s="24" t="str">
        <f aca="false">IF(OR(D926="",NOT(OR(B926="Micro",B926="Small"))),"",IF(F926="",E926,F926)+IF(C926="",Settings!$C$10,MIN(C926,Settings!$C$11)))</f>
        <v/>
      </c>
      <c r="M926" s="23" t="str">
        <f aca="false">IF(L926="","",MAX(0,Settings!$C$6-L926))</f>
        <v/>
      </c>
      <c r="N926" s="10" t="str">
        <f aca="false">IF(D926="","",IF(I926&lt;=0,"Paid",IF(NOT(OR(B926="Micro",B926="Small")),"Not covered by s.15",IF(M926&gt;0,"MSME overdue","MSME within due date"))))</f>
        <v/>
      </c>
      <c r="O926" s="22" t="str">
        <f aca="false">IF(N926&lt;&gt;"MSME overdue","",ROUND(I926*((1+Settings!$C$9*Settings!$C$8/12)^(M926/(365/12))-1),0))</f>
        <v/>
      </c>
      <c r="P926" s="10" t="str">
        <f aca="false">IF(OR(L926="",I926&lt;=0),"",IF(L926&lt;=Settings!$C$7,IF(Settings!$C$6&gt;=Settings!$C$7,"Unpaid past due at year end: review","Pay before year end to avoid disallowance"),""))</f>
        <v/>
      </c>
    </row>
    <row r="927" customFormat="false" ht="15" hidden="false" customHeight="false" outlineLevel="0" collapsed="false">
      <c r="A927" s="8"/>
      <c r="B927" s="8"/>
      <c r="C927" s="19"/>
      <c r="D927" s="8"/>
      <c r="E927" s="17"/>
      <c r="F927" s="17"/>
      <c r="G927" s="21"/>
      <c r="H927" s="21"/>
      <c r="I927" s="22" t="str">
        <f aca="false">IF(D927="","",G927-H927)</f>
        <v/>
      </c>
      <c r="J927" s="23" t="str">
        <f aca="false">IF(D927="","",Settings!$C$6-E927)</f>
        <v/>
      </c>
      <c r="K927" s="10" t="str">
        <f aca="false">IF(D927="","",IF(J927&lt;=30,"0-30 days",IF(J927&lt;=45,"31-45 days",IF(J927&lt;=60,"46-60 days",IF(J927&lt;=90,"61-90 days",IF(J927&lt;=180,"91-180 days","Over 180 days"))))))</f>
        <v/>
      </c>
      <c r="L927" s="24" t="str">
        <f aca="false">IF(OR(D927="",NOT(OR(B927="Micro",B927="Small"))),"",IF(F927="",E927,F927)+IF(C927="",Settings!$C$10,MIN(C927,Settings!$C$11)))</f>
        <v/>
      </c>
      <c r="M927" s="23" t="str">
        <f aca="false">IF(L927="","",MAX(0,Settings!$C$6-L927))</f>
        <v/>
      </c>
      <c r="N927" s="10" t="str">
        <f aca="false">IF(D927="","",IF(I927&lt;=0,"Paid",IF(NOT(OR(B927="Micro",B927="Small")),"Not covered by s.15",IF(M927&gt;0,"MSME overdue","MSME within due date"))))</f>
        <v/>
      </c>
      <c r="O927" s="22" t="str">
        <f aca="false">IF(N927&lt;&gt;"MSME overdue","",ROUND(I927*((1+Settings!$C$9*Settings!$C$8/12)^(M927/(365/12))-1),0))</f>
        <v/>
      </c>
      <c r="P927" s="10" t="str">
        <f aca="false">IF(OR(L927="",I927&lt;=0),"",IF(L927&lt;=Settings!$C$7,IF(Settings!$C$6&gt;=Settings!$C$7,"Unpaid past due at year end: review","Pay before year end to avoid disallowance"),""))</f>
        <v/>
      </c>
    </row>
    <row r="928" customFormat="false" ht="15" hidden="false" customHeight="false" outlineLevel="0" collapsed="false">
      <c r="A928" s="8"/>
      <c r="B928" s="8"/>
      <c r="C928" s="19"/>
      <c r="D928" s="8"/>
      <c r="E928" s="17"/>
      <c r="F928" s="17"/>
      <c r="G928" s="21"/>
      <c r="H928" s="21"/>
      <c r="I928" s="22" t="str">
        <f aca="false">IF(D928="","",G928-H928)</f>
        <v/>
      </c>
      <c r="J928" s="23" t="str">
        <f aca="false">IF(D928="","",Settings!$C$6-E928)</f>
        <v/>
      </c>
      <c r="K928" s="10" t="str">
        <f aca="false">IF(D928="","",IF(J928&lt;=30,"0-30 days",IF(J928&lt;=45,"31-45 days",IF(J928&lt;=60,"46-60 days",IF(J928&lt;=90,"61-90 days",IF(J928&lt;=180,"91-180 days","Over 180 days"))))))</f>
        <v/>
      </c>
      <c r="L928" s="24" t="str">
        <f aca="false">IF(OR(D928="",NOT(OR(B928="Micro",B928="Small"))),"",IF(F928="",E928,F928)+IF(C928="",Settings!$C$10,MIN(C928,Settings!$C$11)))</f>
        <v/>
      </c>
      <c r="M928" s="23" t="str">
        <f aca="false">IF(L928="","",MAX(0,Settings!$C$6-L928))</f>
        <v/>
      </c>
      <c r="N928" s="10" t="str">
        <f aca="false">IF(D928="","",IF(I928&lt;=0,"Paid",IF(NOT(OR(B928="Micro",B928="Small")),"Not covered by s.15",IF(M928&gt;0,"MSME overdue","MSME within due date"))))</f>
        <v/>
      </c>
      <c r="O928" s="22" t="str">
        <f aca="false">IF(N928&lt;&gt;"MSME overdue","",ROUND(I928*((1+Settings!$C$9*Settings!$C$8/12)^(M928/(365/12))-1),0))</f>
        <v/>
      </c>
      <c r="P928" s="10" t="str">
        <f aca="false">IF(OR(L928="",I928&lt;=0),"",IF(L928&lt;=Settings!$C$7,IF(Settings!$C$6&gt;=Settings!$C$7,"Unpaid past due at year end: review","Pay before year end to avoid disallowance"),""))</f>
        <v/>
      </c>
    </row>
    <row r="929" customFormat="false" ht="15" hidden="false" customHeight="false" outlineLevel="0" collapsed="false">
      <c r="A929" s="8"/>
      <c r="B929" s="8"/>
      <c r="C929" s="19"/>
      <c r="D929" s="8"/>
      <c r="E929" s="17"/>
      <c r="F929" s="17"/>
      <c r="G929" s="21"/>
      <c r="H929" s="21"/>
      <c r="I929" s="22" t="str">
        <f aca="false">IF(D929="","",G929-H929)</f>
        <v/>
      </c>
      <c r="J929" s="23" t="str">
        <f aca="false">IF(D929="","",Settings!$C$6-E929)</f>
        <v/>
      </c>
      <c r="K929" s="10" t="str">
        <f aca="false">IF(D929="","",IF(J929&lt;=30,"0-30 days",IF(J929&lt;=45,"31-45 days",IF(J929&lt;=60,"46-60 days",IF(J929&lt;=90,"61-90 days",IF(J929&lt;=180,"91-180 days","Over 180 days"))))))</f>
        <v/>
      </c>
      <c r="L929" s="24" t="str">
        <f aca="false">IF(OR(D929="",NOT(OR(B929="Micro",B929="Small"))),"",IF(F929="",E929,F929)+IF(C929="",Settings!$C$10,MIN(C929,Settings!$C$11)))</f>
        <v/>
      </c>
      <c r="M929" s="23" t="str">
        <f aca="false">IF(L929="","",MAX(0,Settings!$C$6-L929))</f>
        <v/>
      </c>
      <c r="N929" s="10" t="str">
        <f aca="false">IF(D929="","",IF(I929&lt;=0,"Paid",IF(NOT(OR(B929="Micro",B929="Small")),"Not covered by s.15",IF(M929&gt;0,"MSME overdue","MSME within due date"))))</f>
        <v/>
      </c>
      <c r="O929" s="22" t="str">
        <f aca="false">IF(N929&lt;&gt;"MSME overdue","",ROUND(I929*((1+Settings!$C$9*Settings!$C$8/12)^(M929/(365/12))-1),0))</f>
        <v/>
      </c>
      <c r="P929" s="10" t="str">
        <f aca="false">IF(OR(L929="",I929&lt;=0),"",IF(L929&lt;=Settings!$C$7,IF(Settings!$C$6&gt;=Settings!$C$7,"Unpaid past due at year end: review","Pay before year end to avoid disallowance"),""))</f>
        <v/>
      </c>
    </row>
    <row r="930" customFormat="false" ht="15" hidden="false" customHeight="false" outlineLevel="0" collapsed="false">
      <c r="A930" s="8"/>
      <c r="B930" s="8"/>
      <c r="C930" s="19"/>
      <c r="D930" s="8"/>
      <c r="E930" s="17"/>
      <c r="F930" s="17"/>
      <c r="G930" s="21"/>
      <c r="H930" s="21"/>
      <c r="I930" s="22" t="str">
        <f aca="false">IF(D930="","",G930-H930)</f>
        <v/>
      </c>
      <c r="J930" s="23" t="str">
        <f aca="false">IF(D930="","",Settings!$C$6-E930)</f>
        <v/>
      </c>
      <c r="K930" s="10" t="str">
        <f aca="false">IF(D930="","",IF(J930&lt;=30,"0-30 days",IF(J930&lt;=45,"31-45 days",IF(J930&lt;=60,"46-60 days",IF(J930&lt;=90,"61-90 days",IF(J930&lt;=180,"91-180 days","Over 180 days"))))))</f>
        <v/>
      </c>
      <c r="L930" s="24" t="str">
        <f aca="false">IF(OR(D930="",NOT(OR(B930="Micro",B930="Small"))),"",IF(F930="",E930,F930)+IF(C930="",Settings!$C$10,MIN(C930,Settings!$C$11)))</f>
        <v/>
      </c>
      <c r="M930" s="23" t="str">
        <f aca="false">IF(L930="","",MAX(0,Settings!$C$6-L930))</f>
        <v/>
      </c>
      <c r="N930" s="10" t="str">
        <f aca="false">IF(D930="","",IF(I930&lt;=0,"Paid",IF(NOT(OR(B930="Micro",B930="Small")),"Not covered by s.15",IF(M930&gt;0,"MSME overdue","MSME within due date"))))</f>
        <v/>
      </c>
      <c r="O930" s="22" t="str">
        <f aca="false">IF(N930&lt;&gt;"MSME overdue","",ROUND(I930*((1+Settings!$C$9*Settings!$C$8/12)^(M930/(365/12))-1),0))</f>
        <v/>
      </c>
      <c r="P930" s="10" t="str">
        <f aca="false">IF(OR(L930="",I930&lt;=0),"",IF(L930&lt;=Settings!$C$7,IF(Settings!$C$6&gt;=Settings!$C$7,"Unpaid past due at year end: review","Pay before year end to avoid disallowance"),""))</f>
        <v/>
      </c>
    </row>
    <row r="931" customFormat="false" ht="15" hidden="false" customHeight="false" outlineLevel="0" collapsed="false">
      <c r="A931" s="8"/>
      <c r="B931" s="8"/>
      <c r="C931" s="19"/>
      <c r="D931" s="8"/>
      <c r="E931" s="17"/>
      <c r="F931" s="17"/>
      <c r="G931" s="21"/>
      <c r="H931" s="21"/>
      <c r="I931" s="22" t="str">
        <f aca="false">IF(D931="","",G931-H931)</f>
        <v/>
      </c>
      <c r="J931" s="23" t="str">
        <f aca="false">IF(D931="","",Settings!$C$6-E931)</f>
        <v/>
      </c>
      <c r="K931" s="10" t="str">
        <f aca="false">IF(D931="","",IF(J931&lt;=30,"0-30 days",IF(J931&lt;=45,"31-45 days",IF(J931&lt;=60,"46-60 days",IF(J931&lt;=90,"61-90 days",IF(J931&lt;=180,"91-180 days","Over 180 days"))))))</f>
        <v/>
      </c>
      <c r="L931" s="24" t="str">
        <f aca="false">IF(OR(D931="",NOT(OR(B931="Micro",B931="Small"))),"",IF(F931="",E931,F931)+IF(C931="",Settings!$C$10,MIN(C931,Settings!$C$11)))</f>
        <v/>
      </c>
      <c r="M931" s="23" t="str">
        <f aca="false">IF(L931="","",MAX(0,Settings!$C$6-L931))</f>
        <v/>
      </c>
      <c r="N931" s="10" t="str">
        <f aca="false">IF(D931="","",IF(I931&lt;=0,"Paid",IF(NOT(OR(B931="Micro",B931="Small")),"Not covered by s.15",IF(M931&gt;0,"MSME overdue","MSME within due date"))))</f>
        <v/>
      </c>
      <c r="O931" s="22" t="str">
        <f aca="false">IF(N931&lt;&gt;"MSME overdue","",ROUND(I931*((1+Settings!$C$9*Settings!$C$8/12)^(M931/(365/12))-1),0))</f>
        <v/>
      </c>
      <c r="P931" s="10" t="str">
        <f aca="false">IF(OR(L931="",I931&lt;=0),"",IF(L931&lt;=Settings!$C$7,IF(Settings!$C$6&gt;=Settings!$C$7,"Unpaid past due at year end: review","Pay before year end to avoid disallowance"),""))</f>
        <v/>
      </c>
    </row>
    <row r="932" customFormat="false" ht="15" hidden="false" customHeight="false" outlineLevel="0" collapsed="false">
      <c r="A932" s="8"/>
      <c r="B932" s="8"/>
      <c r="C932" s="19"/>
      <c r="D932" s="8"/>
      <c r="E932" s="17"/>
      <c r="F932" s="17"/>
      <c r="G932" s="21"/>
      <c r="H932" s="21"/>
      <c r="I932" s="22" t="str">
        <f aca="false">IF(D932="","",G932-H932)</f>
        <v/>
      </c>
      <c r="J932" s="23" t="str">
        <f aca="false">IF(D932="","",Settings!$C$6-E932)</f>
        <v/>
      </c>
      <c r="K932" s="10" t="str">
        <f aca="false">IF(D932="","",IF(J932&lt;=30,"0-30 days",IF(J932&lt;=45,"31-45 days",IF(J932&lt;=60,"46-60 days",IF(J932&lt;=90,"61-90 days",IF(J932&lt;=180,"91-180 days","Over 180 days"))))))</f>
        <v/>
      </c>
      <c r="L932" s="24" t="str">
        <f aca="false">IF(OR(D932="",NOT(OR(B932="Micro",B932="Small"))),"",IF(F932="",E932,F932)+IF(C932="",Settings!$C$10,MIN(C932,Settings!$C$11)))</f>
        <v/>
      </c>
      <c r="M932" s="23" t="str">
        <f aca="false">IF(L932="","",MAX(0,Settings!$C$6-L932))</f>
        <v/>
      </c>
      <c r="N932" s="10" t="str">
        <f aca="false">IF(D932="","",IF(I932&lt;=0,"Paid",IF(NOT(OR(B932="Micro",B932="Small")),"Not covered by s.15",IF(M932&gt;0,"MSME overdue","MSME within due date"))))</f>
        <v/>
      </c>
      <c r="O932" s="22" t="str">
        <f aca="false">IF(N932&lt;&gt;"MSME overdue","",ROUND(I932*((1+Settings!$C$9*Settings!$C$8/12)^(M932/(365/12))-1),0))</f>
        <v/>
      </c>
      <c r="P932" s="10" t="str">
        <f aca="false">IF(OR(L932="",I932&lt;=0),"",IF(L932&lt;=Settings!$C$7,IF(Settings!$C$6&gt;=Settings!$C$7,"Unpaid past due at year end: review","Pay before year end to avoid disallowance"),""))</f>
        <v/>
      </c>
    </row>
    <row r="933" customFormat="false" ht="15" hidden="false" customHeight="false" outlineLevel="0" collapsed="false">
      <c r="A933" s="8"/>
      <c r="B933" s="8"/>
      <c r="C933" s="19"/>
      <c r="D933" s="8"/>
      <c r="E933" s="17"/>
      <c r="F933" s="17"/>
      <c r="G933" s="21"/>
      <c r="H933" s="21"/>
      <c r="I933" s="22" t="str">
        <f aca="false">IF(D933="","",G933-H933)</f>
        <v/>
      </c>
      <c r="J933" s="23" t="str">
        <f aca="false">IF(D933="","",Settings!$C$6-E933)</f>
        <v/>
      </c>
      <c r="K933" s="10" t="str">
        <f aca="false">IF(D933="","",IF(J933&lt;=30,"0-30 days",IF(J933&lt;=45,"31-45 days",IF(J933&lt;=60,"46-60 days",IF(J933&lt;=90,"61-90 days",IF(J933&lt;=180,"91-180 days","Over 180 days"))))))</f>
        <v/>
      </c>
      <c r="L933" s="24" t="str">
        <f aca="false">IF(OR(D933="",NOT(OR(B933="Micro",B933="Small"))),"",IF(F933="",E933,F933)+IF(C933="",Settings!$C$10,MIN(C933,Settings!$C$11)))</f>
        <v/>
      </c>
      <c r="M933" s="23" t="str">
        <f aca="false">IF(L933="","",MAX(0,Settings!$C$6-L933))</f>
        <v/>
      </c>
      <c r="N933" s="10" t="str">
        <f aca="false">IF(D933="","",IF(I933&lt;=0,"Paid",IF(NOT(OR(B933="Micro",B933="Small")),"Not covered by s.15",IF(M933&gt;0,"MSME overdue","MSME within due date"))))</f>
        <v/>
      </c>
      <c r="O933" s="22" t="str">
        <f aca="false">IF(N933&lt;&gt;"MSME overdue","",ROUND(I933*((1+Settings!$C$9*Settings!$C$8/12)^(M933/(365/12))-1),0))</f>
        <v/>
      </c>
      <c r="P933" s="10" t="str">
        <f aca="false">IF(OR(L933="",I933&lt;=0),"",IF(L933&lt;=Settings!$C$7,IF(Settings!$C$6&gt;=Settings!$C$7,"Unpaid past due at year end: review","Pay before year end to avoid disallowance"),""))</f>
        <v/>
      </c>
    </row>
    <row r="934" customFormat="false" ht="15" hidden="false" customHeight="false" outlineLevel="0" collapsed="false">
      <c r="A934" s="8"/>
      <c r="B934" s="8"/>
      <c r="C934" s="19"/>
      <c r="D934" s="8"/>
      <c r="E934" s="17"/>
      <c r="F934" s="17"/>
      <c r="G934" s="21"/>
      <c r="H934" s="21"/>
      <c r="I934" s="22" t="str">
        <f aca="false">IF(D934="","",G934-H934)</f>
        <v/>
      </c>
      <c r="J934" s="23" t="str">
        <f aca="false">IF(D934="","",Settings!$C$6-E934)</f>
        <v/>
      </c>
      <c r="K934" s="10" t="str">
        <f aca="false">IF(D934="","",IF(J934&lt;=30,"0-30 days",IF(J934&lt;=45,"31-45 days",IF(J934&lt;=60,"46-60 days",IF(J934&lt;=90,"61-90 days",IF(J934&lt;=180,"91-180 days","Over 180 days"))))))</f>
        <v/>
      </c>
      <c r="L934" s="24" t="str">
        <f aca="false">IF(OR(D934="",NOT(OR(B934="Micro",B934="Small"))),"",IF(F934="",E934,F934)+IF(C934="",Settings!$C$10,MIN(C934,Settings!$C$11)))</f>
        <v/>
      </c>
      <c r="M934" s="23" t="str">
        <f aca="false">IF(L934="","",MAX(0,Settings!$C$6-L934))</f>
        <v/>
      </c>
      <c r="N934" s="10" t="str">
        <f aca="false">IF(D934="","",IF(I934&lt;=0,"Paid",IF(NOT(OR(B934="Micro",B934="Small")),"Not covered by s.15",IF(M934&gt;0,"MSME overdue","MSME within due date"))))</f>
        <v/>
      </c>
      <c r="O934" s="22" t="str">
        <f aca="false">IF(N934&lt;&gt;"MSME overdue","",ROUND(I934*((1+Settings!$C$9*Settings!$C$8/12)^(M934/(365/12))-1),0))</f>
        <v/>
      </c>
      <c r="P934" s="10" t="str">
        <f aca="false">IF(OR(L934="",I934&lt;=0),"",IF(L934&lt;=Settings!$C$7,IF(Settings!$C$6&gt;=Settings!$C$7,"Unpaid past due at year end: review","Pay before year end to avoid disallowance"),""))</f>
        <v/>
      </c>
    </row>
    <row r="935" customFormat="false" ht="15" hidden="false" customHeight="false" outlineLevel="0" collapsed="false">
      <c r="A935" s="8"/>
      <c r="B935" s="8"/>
      <c r="C935" s="19"/>
      <c r="D935" s="8"/>
      <c r="E935" s="17"/>
      <c r="F935" s="17"/>
      <c r="G935" s="21"/>
      <c r="H935" s="21"/>
      <c r="I935" s="22" t="str">
        <f aca="false">IF(D935="","",G935-H935)</f>
        <v/>
      </c>
      <c r="J935" s="23" t="str">
        <f aca="false">IF(D935="","",Settings!$C$6-E935)</f>
        <v/>
      </c>
      <c r="K935" s="10" t="str">
        <f aca="false">IF(D935="","",IF(J935&lt;=30,"0-30 days",IF(J935&lt;=45,"31-45 days",IF(J935&lt;=60,"46-60 days",IF(J935&lt;=90,"61-90 days",IF(J935&lt;=180,"91-180 days","Over 180 days"))))))</f>
        <v/>
      </c>
      <c r="L935" s="24" t="str">
        <f aca="false">IF(OR(D935="",NOT(OR(B935="Micro",B935="Small"))),"",IF(F935="",E935,F935)+IF(C935="",Settings!$C$10,MIN(C935,Settings!$C$11)))</f>
        <v/>
      </c>
      <c r="M935" s="23" t="str">
        <f aca="false">IF(L935="","",MAX(0,Settings!$C$6-L935))</f>
        <v/>
      </c>
      <c r="N935" s="10" t="str">
        <f aca="false">IF(D935="","",IF(I935&lt;=0,"Paid",IF(NOT(OR(B935="Micro",B935="Small")),"Not covered by s.15",IF(M935&gt;0,"MSME overdue","MSME within due date"))))</f>
        <v/>
      </c>
      <c r="O935" s="22" t="str">
        <f aca="false">IF(N935&lt;&gt;"MSME overdue","",ROUND(I935*((1+Settings!$C$9*Settings!$C$8/12)^(M935/(365/12))-1),0))</f>
        <v/>
      </c>
      <c r="P935" s="10" t="str">
        <f aca="false">IF(OR(L935="",I935&lt;=0),"",IF(L935&lt;=Settings!$C$7,IF(Settings!$C$6&gt;=Settings!$C$7,"Unpaid past due at year end: review","Pay before year end to avoid disallowance"),""))</f>
        <v/>
      </c>
    </row>
    <row r="936" customFormat="false" ht="15" hidden="false" customHeight="false" outlineLevel="0" collapsed="false">
      <c r="A936" s="8"/>
      <c r="B936" s="8"/>
      <c r="C936" s="19"/>
      <c r="D936" s="8"/>
      <c r="E936" s="17"/>
      <c r="F936" s="17"/>
      <c r="G936" s="21"/>
      <c r="H936" s="21"/>
      <c r="I936" s="22" t="str">
        <f aca="false">IF(D936="","",G936-H936)</f>
        <v/>
      </c>
      <c r="J936" s="23" t="str">
        <f aca="false">IF(D936="","",Settings!$C$6-E936)</f>
        <v/>
      </c>
      <c r="K936" s="10" t="str">
        <f aca="false">IF(D936="","",IF(J936&lt;=30,"0-30 days",IF(J936&lt;=45,"31-45 days",IF(J936&lt;=60,"46-60 days",IF(J936&lt;=90,"61-90 days",IF(J936&lt;=180,"91-180 days","Over 180 days"))))))</f>
        <v/>
      </c>
      <c r="L936" s="24" t="str">
        <f aca="false">IF(OR(D936="",NOT(OR(B936="Micro",B936="Small"))),"",IF(F936="",E936,F936)+IF(C936="",Settings!$C$10,MIN(C936,Settings!$C$11)))</f>
        <v/>
      </c>
      <c r="M936" s="23" t="str">
        <f aca="false">IF(L936="","",MAX(0,Settings!$C$6-L936))</f>
        <v/>
      </c>
      <c r="N936" s="10" t="str">
        <f aca="false">IF(D936="","",IF(I936&lt;=0,"Paid",IF(NOT(OR(B936="Micro",B936="Small")),"Not covered by s.15",IF(M936&gt;0,"MSME overdue","MSME within due date"))))</f>
        <v/>
      </c>
      <c r="O936" s="22" t="str">
        <f aca="false">IF(N936&lt;&gt;"MSME overdue","",ROUND(I936*((1+Settings!$C$9*Settings!$C$8/12)^(M936/(365/12))-1),0))</f>
        <v/>
      </c>
      <c r="P936" s="10" t="str">
        <f aca="false">IF(OR(L936="",I936&lt;=0),"",IF(L936&lt;=Settings!$C$7,IF(Settings!$C$6&gt;=Settings!$C$7,"Unpaid past due at year end: review","Pay before year end to avoid disallowance"),""))</f>
        <v/>
      </c>
    </row>
    <row r="937" customFormat="false" ht="15" hidden="false" customHeight="false" outlineLevel="0" collapsed="false">
      <c r="A937" s="8"/>
      <c r="B937" s="8"/>
      <c r="C937" s="19"/>
      <c r="D937" s="8"/>
      <c r="E937" s="17"/>
      <c r="F937" s="17"/>
      <c r="G937" s="21"/>
      <c r="H937" s="21"/>
      <c r="I937" s="22" t="str">
        <f aca="false">IF(D937="","",G937-H937)</f>
        <v/>
      </c>
      <c r="J937" s="23" t="str">
        <f aca="false">IF(D937="","",Settings!$C$6-E937)</f>
        <v/>
      </c>
      <c r="K937" s="10" t="str">
        <f aca="false">IF(D937="","",IF(J937&lt;=30,"0-30 days",IF(J937&lt;=45,"31-45 days",IF(J937&lt;=60,"46-60 days",IF(J937&lt;=90,"61-90 days",IF(J937&lt;=180,"91-180 days","Over 180 days"))))))</f>
        <v/>
      </c>
      <c r="L937" s="24" t="str">
        <f aca="false">IF(OR(D937="",NOT(OR(B937="Micro",B937="Small"))),"",IF(F937="",E937,F937)+IF(C937="",Settings!$C$10,MIN(C937,Settings!$C$11)))</f>
        <v/>
      </c>
      <c r="M937" s="23" t="str">
        <f aca="false">IF(L937="","",MAX(0,Settings!$C$6-L937))</f>
        <v/>
      </c>
      <c r="N937" s="10" t="str">
        <f aca="false">IF(D937="","",IF(I937&lt;=0,"Paid",IF(NOT(OR(B937="Micro",B937="Small")),"Not covered by s.15",IF(M937&gt;0,"MSME overdue","MSME within due date"))))</f>
        <v/>
      </c>
      <c r="O937" s="22" t="str">
        <f aca="false">IF(N937&lt;&gt;"MSME overdue","",ROUND(I937*((1+Settings!$C$9*Settings!$C$8/12)^(M937/(365/12))-1),0))</f>
        <v/>
      </c>
      <c r="P937" s="10" t="str">
        <f aca="false">IF(OR(L937="",I937&lt;=0),"",IF(L937&lt;=Settings!$C$7,IF(Settings!$C$6&gt;=Settings!$C$7,"Unpaid past due at year end: review","Pay before year end to avoid disallowance"),""))</f>
        <v/>
      </c>
    </row>
    <row r="938" customFormat="false" ht="15" hidden="false" customHeight="false" outlineLevel="0" collapsed="false">
      <c r="A938" s="8"/>
      <c r="B938" s="8"/>
      <c r="C938" s="19"/>
      <c r="D938" s="8"/>
      <c r="E938" s="17"/>
      <c r="F938" s="17"/>
      <c r="G938" s="21"/>
      <c r="H938" s="21"/>
      <c r="I938" s="22" t="str">
        <f aca="false">IF(D938="","",G938-H938)</f>
        <v/>
      </c>
      <c r="J938" s="23" t="str">
        <f aca="false">IF(D938="","",Settings!$C$6-E938)</f>
        <v/>
      </c>
      <c r="K938" s="10" t="str">
        <f aca="false">IF(D938="","",IF(J938&lt;=30,"0-30 days",IF(J938&lt;=45,"31-45 days",IF(J938&lt;=60,"46-60 days",IF(J938&lt;=90,"61-90 days",IF(J938&lt;=180,"91-180 days","Over 180 days"))))))</f>
        <v/>
      </c>
      <c r="L938" s="24" t="str">
        <f aca="false">IF(OR(D938="",NOT(OR(B938="Micro",B938="Small"))),"",IF(F938="",E938,F938)+IF(C938="",Settings!$C$10,MIN(C938,Settings!$C$11)))</f>
        <v/>
      </c>
      <c r="M938" s="23" t="str">
        <f aca="false">IF(L938="","",MAX(0,Settings!$C$6-L938))</f>
        <v/>
      </c>
      <c r="N938" s="10" t="str">
        <f aca="false">IF(D938="","",IF(I938&lt;=0,"Paid",IF(NOT(OR(B938="Micro",B938="Small")),"Not covered by s.15",IF(M938&gt;0,"MSME overdue","MSME within due date"))))</f>
        <v/>
      </c>
      <c r="O938" s="22" t="str">
        <f aca="false">IF(N938&lt;&gt;"MSME overdue","",ROUND(I938*((1+Settings!$C$9*Settings!$C$8/12)^(M938/(365/12))-1),0))</f>
        <v/>
      </c>
      <c r="P938" s="10" t="str">
        <f aca="false">IF(OR(L938="",I938&lt;=0),"",IF(L938&lt;=Settings!$C$7,IF(Settings!$C$6&gt;=Settings!$C$7,"Unpaid past due at year end: review","Pay before year end to avoid disallowance"),""))</f>
        <v/>
      </c>
    </row>
    <row r="939" customFormat="false" ht="15" hidden="false" customHeight="false" outlineLevel="0" collapsed="false">
      <c r="A939" s="8"/>
      <c r="B939" s="8"/>
      <c r="C939" s="19"/>
      <c r="D939" s="8"/>
      <c r="E939" s="17"/>
      <c r="F939" s="17"/>
      <c r="G939" s="21"/>
      <c r="H939" s="21"/>
      <c r="I939" s="22" t="str">
        <f aca="false">IF(D939="","",G939-H939)</f>
        <v/>
      </c>
      <c r="J939" s="23" t="str">
        <f aca="false">IF(D939="","",Settings!$C$6-E939)</f>
        <v/>
      </c>
      <c r="K939" s="10" t="str">
        <f aca="false">IF(D939="","",IF(J939&lt;=30,"0-30 days",IF(J939&lt;=45,"31-45 days",IF(J939&lt;=60,"46-60 days",IF(J939&lt;=90,"61-90 days",IF(J939&lt;=180,"91-180 days","Over 180 days"))))))</f>
        <v/>
      </c>
      <c r="L939" s="24" t="str">
        <f aca="false">IF(OR(D939="",NOT(OR(B939="Micro",B939="Small"))),"",IF(F939="",E939,F939)+IF(C939="",Settings!$C$10,MIN(C939,Settings!$C$11)))</f>
        <v/>
      </c>
      <c r="M939" s="23" t="str">
        <f aca="false">IF(L939="","",MAX(0,Settings!$C$6-L939))</f>
        <v/>
      </c>
      <c r="N939" s="10" t="str">
        <f aca="false">IF(D939="","",IF(I939&lt;=0,"Paid",IF(NOT(OR(B939="Micro",B939="Small")),"Not covered by s.15",IF(M939&gt;0,"MSME overdue","MSME within due date"))))</f>
        <v/>
      </c>
      <c r="O939" s="22" t="str">
        <f aca="false">IF(N939&lt;&gt;"MSME overdue","",ROUND(I939*((1+Settings!$C$9*Settings!$C$8/12)^(M939/(365/12))-1),0))</f>
        <v/>
      </c>
      <c r="P939" s="10" t="str">
        <f aca="false">IF(OR(L939="",I939&lt;=0),"",IF(L939&lt;=Settings!$C$7,IF(Settings!$C$6&gt;=Settings!$C$7,"Unpaid past due at year end: review","Pay before year end to avoid disallowance"),""))</f>
        <v/>
      </c>
    </row>
    <row r="940" customFormat="false" ht="15" hidden="false" customHeight="false" outlineLevel="0" collapsed="false">
      <c r="A940" s="8"/>
      <c r="B940" s="8"/>
      <c r="C940" s="19"/>
      <c r="D940" s="8"/>
      <c r="E940" s="17"/>
      <c r="F940" s="17"/>
      <c r="G940" s="21"/>
      <c r="H940" s="21"/>
      <c r="I940" s="22" t="str">
        <f aca="false">IF(D940="","",G940-H940)</f>
        <v/>
      </c>
      <c r="J940" s="23" t="str">
        <f aca="false">IF(D940="","",Settings!$C$6-E940)</f>
        <v/>
      </c>
      <c r="K940" s="10" t="str">
        <f aca="false">IF(D940="","",IF(J940&lt;=30,"0-30 days",IF(J940&lt;=45,"31-45 days",IF(J940&lt;=60,"46-60 days",IF(J940&lt;=90,"61-90 days",IF(J940&lt;=180,"91-180 days","Over 180 days"))))))</f>
        <v/>
      </c>
      <c r="L940" s="24" t="str">
        <f aca="false">IF(OR(D940="",NOT(OR(B940="Micro",B940="Small"))),"",IF(F940="",E940,F940)+IF(C940="",Settings!$C$10,MIN(C940,Settings!$C$11)))</f>
        <v/>
      </c>
      <c r="M940" s="23" t="str">
        <f aca="false">IF(L940="","",MAX(0,Settings!$C$6-L940))</f>
        <v/>
      </c>
      <c r="N940" s="10" t="str">
        <f aca="false">IF(D940="","",IF(I940&lt;=0,"Paid",IF(NOT(OR(B940="Micro",B940="Small")),"Not covered by s.15",IF(M940&gt;0,"MSME overdue","MSME within due date"))))</f>
        <v/>
      </c>
      <c r="O940" s="22" t="str">
        <f aca="false">IF(N940&lt;&gt;"MSME overdue","",ROUND(I940*((1+Settings!$C$9*Settings!$C$8/12)^(M940/(365/12))-1),0))</f>
        <v/>
      </c>
      <c r="P940" s="10" t="str">
        <f aca="false">IF(OR(L940="",I940&lt;=0),"",IF(L940&lt;=Settings!$C$7,IF(Settings!$C$6&gt;=Settings!$C$7,"Unpaid past due at year end: review","Pay before year end to avoid disallowance"),""))</f>
        <v/>
      </c>
    </row>
    <row r="941" customFormat="false" ht="15" hidden="false" customHeight="false" outlineLevel="0" collapsed="false">
      <c r="A941" s="8"/>
      <c r="B941" s="8"/>
      <c r="C941" s="19"/>
      <c r="D941" s="8"/>
      <c r="E941" s="17"/>
      <c r="F941" s="17"/>
      <c r="G941" s="21"/>
      <c r="H941" s="21"/>
      <c r="I941" s="22" t="str">
        <f aca="false">IF(D941="","",G941-H941)</f>
        <v/>
      </c>
      <c r="J941" s="23" t="str">
        <f aca="false">IF(D941="","",Settings!$C$6-E941)</f>
        <v/>
      </c>
      <c r="K941" s="10" t="str">
        <f aca="false">IF(D941="","",IF(J941&lt;=30,"0-30 days",IF(J941&lt;=45,"31-45 days",IF(J941&lt;=60,"46-60 days",IF(J941&lt;=90,"61-90 days",IF(J941&lt;=180,"91-180 days","Over 180 days"))))))</f>
        <v/>
      </c>
      <c r="L941" s="24" t="str">
        <f aca="false">IF(OR(D941="",NOT(OR(B941="Micro",B941="Small"))),"",IF(F941="",E941,F941)+IF(C941="",Settings!$C$10,MIN(C941,Settings!$C$11)))</f>
        <v/>
      </c>
      <c r="M941" s="23" t="str">
        <f aca="false">IF(L941="","",MAX(0,Settings!$C$6-L941))</f>
        <v/>
      </c>
      <c r="N941" s="10" t="str">
        <f aca="false">IF(D941="","",IF(I941&lt;=0,"Paid",IF(NOT(OR(B941="Micro",B941="Small")),"Not covered by s.15",IF(M941&gt;0,"MSME overdue","MSME within due date"))))</f>
        <v/>
      </c>
      <c r="O941" s="22" t="str">
        <f aca="false">IF(N941&lt;&gt;"MSME overdue","",ROUND(I941*((1+Settings!$C$9*Settings!$C$8/12)^(M941/(365/12))-1),0))</f>
        <v/>
      </c>
      <c r="P941" s="10" t="str">
        <f aca="false">IF(OR(L941="",I941&lt;=0),"",IF(L941&lt;=Settings!$C$7,IF(Settings!$C$6&gt;=Settings!$C$7,"Unpaid past due at year end: review","Pay before year end to avoid disallowance"),""))</f>
        <v/>
      </c>
    </row>
    <row r="942" customFormat="false" ht="15" hidden="false" customHeight="false" outlineLevel="0" collapsed="false">
      <c r="A942" s="8"/>
      <c r="B942" s="8"/>
      <c r="C942" s="19"/>
      <c r="D942" s="8"/>
      <c r="E942" s="17"/>
      <c r="F942" s="17"/>
      <c r="G942" s="21"/>
      <c r="H942" s="21"/>
      <c r="I942" s="22" t="str">
        <f aca="false">IF(D942="","",G942-H942)</f>
        <v/>
      </c>
      <c r="J942" s="23" t="str">
        <f aca="false">IF(D942="","",Settings!$C$6-E942)</f>
        <v/>
      </c>
      <c r="K942" s="10" t="str">
        <f aca="false">IF(D942="","",IF(J942&lt;=30,"0-30 days",IF(J942&lt;=45,"31-45 days",IF(J942&lt;=60,"46-60 days",IF(J942&lt;=90,"61-90 days",IF(J942&lt;=180,"91-180 days","Over 180 days"))))))</f>
        <v/>
      </c>
      <c r="L942" s="24" t="str">
        <f aca="false">IF(OR(D942="",NOT(OR(B942="Micro",B942="Small"))),"",IF(F942="",E942,F942)+IF(C942="",Settings!$C$10,MIN(C942,Settings!$C$11)))</f>
        <v/>
      </c>
      <c r="M942" s="23" t="str">
        <f aca="false">IF(L942="","",MAX(0,Settings!$C$6-L942))</f>
        <v/>
      </c>
      <c r="N942" s="10" t="str">
        <f aca="false">IF(D942="","",IF(I942&lt;=0,"Paid",IF(NOT(OR(B942="Micro",B942="Small")),"Not covered by s.15",IF(M942&gt;0,"MSME overdue","MSME within due date"))))</f>
        <v/>
      </c>
      <c r="O942" s="22" t="str">
        <f aca="false">IF(N942&lt;&gt;"MSME overdue","",ROUND(I942*((1+Settings!$C$9*Settings!$C$8/12)^(M942/(365/12))-1),0))</f>
        <v/>
      </c>
      <c r="P942" s="10" t="str">
        <f aca="false">IF(OR(L942="",I942&lt;=0),"",IF(L942&lt;=Settings!$C$7,IF(Settings!$C$6&gt;=Settings!$C$7,"Unpaid past due at year end: review","Pay before year end to avoid disallowance"),""))</f>
        <v/>
      </c>
    </row>
    <row r="943" customFormat="false" ht="15" hidden="false" customHeight="false" outlineLevel="0" collapsed="false">
      <c r="A943" s="8"/>
      <c r="B943" s="8"/>
      <c r="C943" s="19"/>
      <c r="D943" s="8"/>
      <c r="E943" s="17"/>
      <c r="F943" s="17"/>
      <c r="G943" s="21"/>
      <c r="H943" s="21"/>
      <c r="I943" s="22" t="str">
        <f aca="false">IF(D943="","",G943-H943)</f>
        <v/>
      </c>
      <c r="J943" s="23" t="str">
        <f aca="false">IF(D943="","",Settings!$C$6-E943)</f>
        <v/>
      </c>
      <c r="K943" s="10" t="str">
        <f aca="false">IF(D943="","",IF(J943&lt;=30,"0-30 days",IF(J943&lt;=45,"31-45 days",IF(J943&lt;=60,"46-60 days",IF(J943&lt;=90,"61-90 days",IF(J943&lt;=180,"91-180 days","Over 180 days"))))))</f>
        <v/>
      </c>
      <c r="L943" s="24" t="str">
        <f aca="false">IF(OR(D943="",NOT(OR(B943="Micro",B943="Small"))),"",IF(F943="",E943,F943)+IF(C943="",Settings!$C$10,MIN(C943,Settings!$C$11)))</f>
        <v/>
      </c>
      <c r="M943" s="23" t="str">
        <f aca="false">IF(L943="","",MAX(0,Settings!$C$6-L943))</f>
        <v/>
      </c>
      <c r="N943" s="10" t="str">
        <f aca="false">IF(D943="","",IF(I943&lt;=0,"Paid",IF(NOT(OR(B943="Micro",B943="Small")),"Not covered by s.15",IF(M943&gt;0,"MSME overdue","MSME within due date"))))</f>
        <v/>
      </c>
      <c r="O943" s="22" t="str">
        <f aca="false">IF(N943&lt;&gt;"MSME overdue","",ROUND(I943*((1+Settings!$C$9*Settings!$C$8/12)^(M943/(365/12))-1),0))</f>
        <v/>
      </c>
      <c r="P943" s="10" t="str">
        <f aca="false">IF(OR(L943="",I943&lt;=0),"",IF(L943&lt;=Settings!$C$7,IF(Settings!$C$6&gt;=Settings!$C$7,"Unpaid past due at year end: review","Pay before year end to avoid disallowance"),""))</f>
        <v/>
      </c>
    </row>
    <row r="944" customFormat="false" ht="15" hidden="false" customHeight="false" outlineLevel="0" collapsed="false">
      <c r="A944" s="8"/>
      <c r="B944" s="8"/>
      <c r="C944" s="19"/>
      <c r="D944" s="8"/>
      <c r="E944" s="17"/>
      <c r="F944" s="17"/>
      <c r="G944" s="21"/>
      <c r="H944" s="21"/>
      <c r="I944" s="22" t="str">
        <f aca="false">IF(D944="","",G944-H944)</f>
        <v/>
      </c>
      <c r="J944" s="23" t="str">
        <f aca="false">IF(D944="","",Settings!$C$6-E944)</f>
        <v/>
      </c>
      <c r="K944" s="10" t="str">
        <f aca="false">IF(D944="","",IF(J944&lt;=30,"0-30 days",IF(J944&lt;=45,"31-45 days",IF(J944&lt;=60,"46-60 days",IF(J944&lt;=90,"61-90 days",IF(J944&lt;=180,"91-180 days","Over 180 days"))))))</f>
        <v/>
      </c>
      <c r="L944" s="24" t="str">
        <f aca="false">IF(OR(D944="",NOT(OR(B944="Micro",B944="Small"))),"",IF(F944="",E944,F944)+IF(C944="",Settings!$C$10,MIN(C944,Settings!$C$11)))</f>
        <v/>
      </c>
      <c r="M944" s="23" t="str">
        <f aca="false">IF(L944="","",MAX(0,Settings!$C$6-L944))</f>
        <v/>
      </c>
      <c r="N944" s="10" t="str">
        <f aca="false">IF(D944="","",IF(I944&lt;=0,"Paid",IF(NOT(OR(B944="Micro",B944="Small")),"Not covered by s.15",IF(M944&gt;0,"MSME overdue","MSME within due date"))))</f>
        <v/>
      </c>
      <c r="O944" s="22" t="str">
        <f aca="false">IF(N944&lt;&gt;"MSME overdue","",ROUND(I944*((1+Settings!$C$9*Settings!$C$8/12)^(M944/(365/12))-1),0))</f>
        <v/>
      </c>
      <c r="P944" s="10" t="str">
        <f aca="false">IF(OR(L944="",I944&lt;=0),"",IF(L944&lt;=Settings!$C$7,IF(Settings!$C$6&gt;=Settings!$C$7,"Unpaid past due at year end: review","Pay before year end to avoid disallowance"),""))</f>
        <v/>
      </c>
    </row>
    <row r="945" customFormat="false" ht="15" hidden="false" customHeight="false" outlineLevel="0" collapsed="false">
      <c r="A945" s="8"/>
      <c r="B945" s="8"/>
      <c r="C945" s="19"/>
      <c r="D945" s="8"/>
      <c r="E945" s="17"/>
      <c r="F945" s="17"/>
      <c r="G945" s="21"/>
      <c r="H945" s="21"/>
      <c r="I945" s="22" t="str">
        <f aca="false">IF(D945="","",G945-H945)</f>
        <v/>
      </c>
      <c r="J945" s="23" t="str">
        <f aca="false">IF(D945="","",Settings!$C$6-E945)</f>
        <v/>
      </c>
      <c r="K945" s="10" t="str">
        <f aca="false">IF(D945="","",IF(J945&lt;=30,"0-30 days",IF(J945&lt;=45,"31-45 days",IF(J945&lt;=60,"46-60 days",IF(J945&lt;=90,"61-90 days",IF(J945&lt;=180,"91-180 days","Over 180 days"))))))</f>
        <v/>
      </c>
      <c r="L945" s="24" t="str">
        <f aca="false">IF(OR(D945="",NOT(OR(B945="Micro",B945="Small"))),"",IF(F945="",E945,F945)+IF(C945="",Settings!$C$10,MIN(C945,Settings!$C$11)))</f>
        <v/>
      </c>
      <c r="M945" s="23" t="str">
        <f aca="false">IF(L945="","",MAX(0,Settings!$C$6-L945))</f>
        <v/>
      </c>
      <c r="N945" s="10" t="str">
        <f aca="false">IF(D945="","",IF(I945&lt;=0,"Paid",IF(NOT(OR(B945="Micro",B945="Small")),"Not covered by s.15",IF(M945&gt;0,"MSME overdue","MSME within due date"))))</f>
        <v/>
      </c>
      <c r="O945" s="22" t="str">
        <f aca="false">IF(N945&lt;&gt;"MSME overdue","",ROUND(I945*((1+Settings!$C$9*Settings!$C$8/12)^(M945/(365/12))-1),0))</f>
        <v/>
      </c>
      <c r="P945" s="10" t="str">
        <f aca="false">IF(OR(L945="",I945&lt;=0),"",IF(L945&lt;=Settings!$C$7,IF(Settings!$C$6&gt;=Settings!$C$7,"Unpaid past due at year end: review","Pay before year end to avoid disallowance"),""))</f>
        <v/>
      </c>
    </row>
    <row r="946" customFormat="false" ht="15" hidden="false" customHeight="false" outlineLevel="0" collapsed="false">
      <c r="A946" s="8"/>
      <c r="B946" s="8"/>
      <c r="C946" s="19"/>
      <c r="D946" s="8"/>
      <c r="E946" s="17"/>
      <c r="F946" s="17"/>
      <c r="G946" s="21"/>
      <c r="H946" s="21"/>
      <c r="I946" s="22" t="str">
        <f aca="false">IF(D946="","",G946-H946)</f>
        <v/>
      </c>
      <c r="J946" s="23" t="str">
        <f aca="false">IF(D946="","",Settings!$C$6-E946)</f>
        <v/>
      </c>
      <c r="K946" s="10" t="str">
        <f aca="false">IF(D946="","",IF(J946&lt;=30,"0-30 days",IF(J946&lt;=45,"31-45 days",IF(J946&lt;=60,"46-60 days",IF(J946&lt;=90,"61-90 days",IF(J946&lt;=180,"91-180 days","Over 180 days"))))))</f>
        <v/>
      </c>
      <c r="L946" s="24" t="str">
        <f aca="false">IF(OR(D946="",NOT(OR(B946="Micro",B946="Small"))),"",IF(F946="",E946,F946)+IF(C946="",Settings!$C$10,MIN(C946,Settings!$C$11)))</f>
        <v/>
      </c>
      <c r="M946" s="23" t="str">
        <f aca="false">IF(L946="","",MAX(0,Settings!$C$6-L946))</f>
        <v/>
      </c>
      <c r="N946" s="10" t="str">
        <f aca="false">IF(D946="","",IF(I946&lt;=0,"Paid",IF(NOT(OR(B946="Micro",B946="Small")),"Not covered by s.15",IF(M946&gt;0,"MSME overdue","MSME within due date"))))</f>
        <v/>
      </c>
      <c r="O946" s="22" t="str">
        <f aca="false">IF(N946&lt;&gt;"MSME overdue","",ROUND(I946*((1+Settings!$C$9*Settings!$C$8/12)^(M946/(365/12))-1),0))</f>
        <v/>
      </c>
      <c r="P946" s="10" t="str">
        <f aca="false">IF(OR(L946="",I946&lt;=0),"",IF(L946&lt;=Settings!$C$7,IF(Settings!$C$6&gt;=Settings!$C$7,"Unpaid past due at year end: review","Pay before year end to avoid disallowance"),""))</f>
        <v/>
      </c>
    </row>
    <row r="947" customFormat="false" ht="15" hidden="false" customHeight="false" outlineLevel="0" collapsed="false">
      <c r="A947" s="8"/>
      <c r="B947" s="8"/>
      <c r="C947" s="19"/>
      <c r="D947" s="8"/>
      <c r="E947" s="17"/>
      <c r="F947" s="17"/>
      <c r="G947" s="21"/>
      <c r="H947" s="21"/>
      <c r="I947" s="22" t="str">
        <f aca="false">IF(D947="","",G947-H947)</f>
        <v/>
      </c>
      <c r="J947" s="23" t="str">
        <f aca="false">IF(D947="","",Settings!$C$6-E947)</f>
        <v/>
      </c>
      <c r="K947" s="10" t="str">
        <f aca="false">IF(D947="","",IF(J947&lt;=30,"0-30 days",IF(J947&lt;=45,"31-45 days",IF(J947&lt;=60,"46-60 days",IF(J947&lt;=90,"61-90 days",IF(J947&lt;=180,"91-180 days","Over 180 days"))))))</f>
        <v/>
      </c>
      <c r="L947" s="24" t="str">
        <f aca="false">IF(OR(D947="",NOT(OR(B947="Micro",B947="Small"))),"",IF(F947="",E947,F947)+IF(C947="",Settings!$C$10,MIN(C947,Settings!$C$11)))</f>
        <v/>
      </c>
      <c r="M947" s="23" t="str">
        <f aca="false">IF(L947="","",MAX(0,Settings!$C$6-L947))</f>
        <v/>
      </c>
      <c r="N947" s="10" t="str">
        <f aca="false">IF(D947="","",IF(I947&lt;=0,"Paid",IF(NOT(OR(B947="Micro",B947="Small")),"Not covered by s.15",IF(M947&gt;0,"MSME overdue","MSME within due date"))))</f>
        <v/>
      </c>
      <c r="O947" s="22" t="str">
        <f aca="false">IF(N947&lt;&gt;"MSME overdue","",ROUND(I947*((1+Settings!$C$9*Settings!$C$8/12)^(M947/(365/12))-1),0))</f>
        <v/>
      </c>
      <c r="P947" s="10" t="str">
        <f aca="false">IF(OR(L947="",I947&lt;=0),"",IF(L947&lt;=Settings!$C$7,IF(Settings!$C$6&gt;=Settings!$C$7,"Unpaid past due at year end: review","Pay before year end to avoid disallowance"),""))</f>
        <v/>
      </c>
    </row>
    <row r="948" customFormat="false" ht="15" hidden="false" customHeight="false" outlineLevel="0" collapsed="false">
      <c r="A948" s="8"/>
      <c r="B948" s="8"/>
      <c r="C948" s="19"/>
      <c r="D948" s="8"/>
      <c r="E948" s="17"/>
      <c r="F948" s="17"/>
      <c r="G948" s="21"/>
      <c r="H948" s="21"/>
      <c r="I948" s="22" t="str">
        <f aca="false">IF(D948="","",G948-H948)</f>
        <v/>
      </c>
      <c r="J948" s="23" t="str">
        <f aca="false">IF(D948="","",Settings!$C$6-E948)</f>
        <v/>
      </c>
      <c r="K948" s="10" t="str">
        <f aca="false">IF(D948="","",IF(J948&lt;=30,"0-30 days",IF(J948&lt;=45,"31-45 days",IF(J948&lt;=60,"46-60 days",IF(J948&lt;=90,"61-90 days",IF(J948&lt;=180,"91-180 days","Over 180 days"))))))</f>
        <v/>
      </c>
      <c r="L948" s="24" t="str">
        <f aca="false">IF(OR(D948="",NOT(OR(B948="Micro",B948="Small"))),"",IF(F948="",E948,F948)+IF(C948="",Settings!$C$10,MIN(C948,Settings!$C$11)))</f>
        <v/>
      </c>
      <c r="M948" s="23" t="str">
        <f aca="false">IF(L948="","",MAX(0,Settings!$C$6-L948))</f>
        <v/>
      </c>
      <c r="N948" s="10" t="str">
        <f aca="false">IF(D948="","",IF(I948&lt;=0,"Paid",IF(NOT(OR(B948="Micro",B948="Small")),"Not covered by s.15",IF(M948&gt;0,"MSME overdue","MSME within due date"))))</f>
        <v/>
      </c>
      <c r="O948" s="22" t="str">
        <f aca="false">IF(N948&lt;&gt;"MSME overdue","",ROUND(I948*((1+Settings!$C$9*Settings!$C$8/12)^(M948/(365/12))-1),0))</f>
        <v/>
      </c>
      <c r="P948" s="10" t="str">
        <f aca="false">IF(OR(L948="",I948&lt;=0),"",IF(L948&lt;=Settings!$C$7,IF(Settings!$C$6&gt;=Settings!$C$7,"Unpaid past due at year end: review","Pay before year end to avoid disallowance"),""))</f>
        <v/>
      </c>
    </row>
    <row r="949" customFormat="false" ht="15" hidden="false" customHeight="false" outlineLevel="0" collapsed="false">
      <c r="A949" s="8"/>
      <c r="B949" s="8"/>
      <c r="C949" s="19"/>
      <c r="D949" s="8"/>
      <c r="E949" s="17"/>
      <c r="F949" s="17"/>
      <c r="G949" s="21"/>
      <c r="H949" s="21"/>
      <c r="I949" s="22" t="str">
        <f aca="false">IF(D949="","",G949-H949)</f>
        <v/>
      </c>
      <c r="J949" s="23" t="str">
        <f aca="false">IF(D949="","",Settings!$C$6-E949)</f>
        <v/>
      </c>
      <c r="K949" s="10" t="str">
        <f aca="false">IF(D949="","",IF(J949&lt;=30,"0-30 days",IF(J949&lt;=45,"31-45 days",IF(J949&lt;=60,"46-60 days",IF(J949&lt;=90,"61-90 days",IF(J949&lt;=180,"91-180 days","Over 180 days"))))))</f>
        <v/>
      </c>
      <c r="L949" s="24" t="str">
        <f aca="false">IF(OR(D949="",NOT(OR(B949="Micro",B949="Small"))),"",IF(F949="",E949,F949)+IF(C949="",Settings!$C$10,MIN(C949,Settings!$C$11)))</f>
        <v/>
      </c>
      <c r="M949" s="23" t="str">
        <f aca="false">IF(L949="","",MAX(0,Settings!$C$6-L949))</f>
        <v/>
      </c>
      <c r="N949" s="10" t="str">
        <f aca="false">IF(D949="","",IF(I949&lt;=0,"Paid",IF(NOT(OR(B949="Micro",B949="Small")),"Not covered by s.15",IF(M949&gt;0,"MSME overdue","MSME within due date"))))</f>
        <v/>
      </c>
      <c r="O949" s="22" t="str">
        <f aca="false">IF(N949&lt;&gt;"MSME overdue","",ROUND(I949*((1+Settings!$C$9*Settings!$C$8/12)^(M949/(365/12))-1),0))</f>
        <v/>
      </c>
      <c r="P949" s="10" t="str">
        <f aca="false">IF(OR(L949="",I949&lt;=0),"",IF(L949&lt;=Settings!$C$7,IF(Settings!$C$6&gt;=Settings!$C$7,"Unpaid past due at year end: review","Pay before year end to avoid disallowance"),""))</f>
        <v/>
      </c>
    </row>
    <row r="950" customFormat="false" ht="15" hidden="false" customHeight="false" outlineLevel="0" collapsed="false">
      <c r="A950" s="8"/>
      <c r="B950" s="8"/>
      <c r="C950" s="19"/>
      <c r="D950" s="8"/>
      <c r="E950" s="17"/>
      <c r="F950" s="17"/>
      <c r="G950" s="21"/>
      <c r="H950" s="21"/>
      <c r="I950" s="22" t="str">
        <f aca="false">IF(D950="","",G950-H950)</f>
        <v/>
      </c>
      <c r="J950" s="23" t="str">
        <f aca="false">IF(D950="","",Settings!$C$6-E950)</f>
        <v/>
      </c>
      <c r="K950" s="10" t="str">
        <f aca="false">IF(D950="","",IF(J950&lt;=30,"0-30 days",IF(J950&lt;=45,"31-45 days",IF(J950&lt;=60,"46-60 days",IF(J950&lt;=90,"61-90 days",IF(J950&lt;=180,"91-180 days","Over 180 days"))))))</f>
        <v/>
      </c>
      <c r="L950" s="24" t="str">
        <f aca="false">IF(OR(D950="",NOT(OR(B950="Micro",B950="Small"))),"",IF(F950="",E950,F950)+IF(C950="",Settings!$C$10,MIN(C950,Settings!$C$11)))</f>
        <v/>
      </c>
      <c r="M950" s="23" t="str">
        <f aca="false">IF(L950="","",MAX(0,Settings!$C$6-L950))</f>
        <v/>
      </c>
      <c r="N950" s="10" t="str">
        <f aca="false">IF(D950="","",IF(I950&lt;=0,"Paid",IF(NOT(OR(B950="Micro",B950="Small")),"Not covered by s.15",IF(M950&gt;0,"MSME overdue","MSME within due date"))))</f>
        <v/>
      </c>
      <c r="O950" s="22" t="str">
        <f aca="false">IF(N950&lt;&gt;"MSME overdue","",ROUND(I950*((1+Settings!$C$9*Settings!$C$8/12)^(M950/(365/12))-1),0))</f>
        <v/>
      </c>
      <c r="P950" s="10" t="str">
        <f aca="false">IF(OR(L950="",I950&lt;=0),"",IF(L950&lt;=Settings!$C$7,IF(Settings!$C$6&gt;=Settings!$C$7,"Unpaid past due at year end: review","Pay before year end to avoid disallowance"),""))</f>
        <v/>
      </c>
    </row>
    <row r="951" customFormat="false" ht="15" hidden="false" customHeight="false" outlineLevel="0" collapsed="false">
      <c r="A951" s="8"/>
      <c r="B951" s="8"/>
      <c r="C951" s="19"/>
      <c r="D951" s="8"/>
      <c r="E951" s="17"/>
      <c r="F951" s="17"/>
      <c r="G951" s="21"/>
      <c r="H951" s="21"/>
      <c r="I951" s="22" t="str">
        <f aca="false">IF(D951="","",G951-H951)</f>
        <v/>
      </c>
      <c r="J951" s="23" t="str">
        <f aca="false">IF(D951="","",Settings!$C$6-E951)</f>
        <v/>
      </c>
      <c r="K951" s="10" t="str">
        <f aca="false">IF(D951="","",IF(J951&lt;=30,"0-30 days",IF(J951&lt;=45,"31-45 days",IF(J951&lt;=60,"46-60 days",IF(J951&lt;=90,"61-90 days",IF(J951&lt;=180,"91-180 days","Over 180 days"))))))</f>
        <v/>
      </c>
      <c r="L951" s="24" t="str">
        <f aca="false">IF(OR(D951="",NOT(OR(B951="Micro",B951="Small"))),"",IF(F951="",E951,F951)+IF(C951="",Settings!$C$10,MIN(C951,Settings!$C$11)))</f>
        <v/>
      </c>
      <c r="M951" s="23" t="str">
        <f aca="false">IF(L951="","",MAX(0,Settings!$C$6-L951))</f>
        <v/>
      </c>
      <c r="N951" s="10" t="str">
        <f aca="false">IF(D951="","",IF(I951&lt;=0,"Paid",IF(NOT(OR(B951="Micro",B951="Small")),"Not covered by s.15",IF(M951&gt;0,"MSME overdue","MSME within due date"))))</f>
        <v/>
      </c>
      <c r="O951" s="22" t="str">
        <f aca="false">IF(N951&lt;&gt;"MSME overdue","",ROUND(I951*((1+Settings!$C$9*Settings!$C$8/12)^(M951/(365/12))-1),0))</f>
        <v/>
      </c>
      <c r="P951" s="10" t="str">
        <f aca="false">IF(OR(L951="",I951&lt;=0),"",IF(L951&lt;=Settings!$C$7,IF(Settings!$C$6&gt;=Settings!$C$7,"Unpaid past due at year end: review","Pay before year end to avoid disallowance"),""))</f>
        <v/>
      </c>
    </row>
    <row r="952" customFormat="false" ht="15" hidden="false" customHeight="false" outlineLevel="0" collapsed="false">
      <c r="A952" s="8"/>
      <c r="B952" s="8"/>
      <c r="C952" s="19"/>
      <c r="D952" s="8"/>
      <c r="E952" s="17"/>
      <c r="F952" s="17"/>
      <c r="G952" s="21"/>
      <c r="H952" s="21"/>
      <c r="I952" s="22" t="str">
        <f aca="false">IF(D952="","",G952-H952)</f>
        <v/>
      </c>
      <c r="J952" s="23" t="str">
        <f aca="false">IF(D952="","",Settings!$C$6-E952)</f>
        <v/>
      </c>
      <c r="K952" s="10" t="str">
        <f aca="false">IF(D952="","",IF(J952&lt;=30,"0-30 days",IF(J952&lt;=45,"31-45 days",IF(J952&lt;=60,"46-60 days",IF(J952&lt;=90,"61-90 days",IF(J952&lt;=180,"91-180 days","Over 180 days"))))))</f>
        <v/>
      </c>
      <c r="L952" s="24" t="str">
        <f aca="false">IF(OR(D952="",NOT(OR(B952="Micro",B952="Small"))),"",IF(F952="",E952,F952)+IF(C952="",Settings!$C$10,MIN(C952,Settings!$C$11)))</f>
        <v/>
      </c>
      <c r="M952" s="23" t="str">
        <f aca="false">IF(L952="","",MAX(0,Settings!$C$6-L952))</f>
        <v/>
      </c>
      <c r="N952" s="10" t="str">
        <f aca="false">IF(D952="","",IF(I952&lt;=0,"Paid",IF(NOT(OR(B952="Micro",B952="Small")),"Not covered by s.15",IF(M952&gt;0,"MSME overdue","MSME within due date"))))</f>
        <v/>
      </c>
      <c r="O952" s="22" t="str">
        <f aca="false">IF(N952&lt;&gt;"MSME overdue","",ROUND(I952*((1+Settings!$C$9*Settings!$C$8/12)^(M952/(365/12))-1),0))</f>
        <v/>
      </c>
      <c r="P952" s="10" t="str">
        <f aca="false">IF(OR(L952="",I952&lt;=0),"",IF(L952&lt;=Settings!$C$7,IF(Settings!$C$6&gt;=Settings!$C$7,"Unpaid past due at year end: review","Pay before year end to avoid disallowance"),""))</f>
        <v/>
      </c>
    </row>
    <row r="953" customFormat="false" ht="15" hidden="false" customHeight="false" outlineLevel="0" collapsed="false">
      <c r="A953" s="8"/>
      <c r="B953" s="8"/>
      <c r="C953" s="19"/>
      <c r="D953" s="8"/>
      <c r="E953" s="17"/>
      <c r="F953" s="17"/>
      <c r="G953" s="21"/>
      <c r="H953" s="21"/>
      <c r="I953" s="22" t="str">
        <f aca="false">IF(D953="","",G953-H953)</f>
        <v/>
      </c>
      <c r="J953" s="23" t="str">
        <f aca="false">IF(D953="","",Settings!$C$6-E953)</f>
        <v/>
      </c>
      <c r="K953" s="10" t="str">
        <f aca="false">IF(D953="","",IF(J953&lt;=30,"0-30 days",IF(J953&lt;=45,"31-45 days",IF(J953&lt;=60,"46-60 days",IF(J953&lt;=90,"61-90 days",IF(J953&lt;=180,"91-180 days","Over 180 days"))))))</f>
        <v/>
      </c>
      <c r="L953" s="24" t="str">
        <f aca="false">IF(OR(D953="",NOT(OR(B953="Micro",B953="Small"))),"",IF(F953="",E953,F953)+IF(C953="",Settings!$C$10,MIN(C953,Settings!$C$11)))</f>
        <v/>
      </c>
      <c r="M953" s="23" t="str">
        <f aca="false">IF(L953="","",MAX(0,Settings!$C$6-L953))</f>
        <v/>
      </c>
      <c r="N953" s="10" t="str">
        <f aca="false">IF(D953="","",IF(I953&lt;=0,"Paid",IF(NOT(OR(B953="Micro",B953="Small")),"Not covered by s.15",IF(M953&gt;0,"MSME overdue","MSME within due date"))))</f>
        <v/>
      </c>
      <c r="O953" s="22" t="str">
        <f aca="false">IF(N953&lt;&gt;"MSME overdue","",ROUND(I953*((1+Settings!$C$9*Settings!$C$8/12)^(M953/(365/12))-1),0))</f>
        <v/>
      </c>
      <c r="P953" s="10" t="str">
        <f aca="false">IF(OR(L953="",I953&lt;=0),"",IF(L953&lt;=Settings!$C$7,IF(Settings!$C$6&gt;=Settings!$C$7,"Unpaid past due at year end: review","Pay before year end to avoid disallowance"),""))</f>
        <v/>
      </c>
    </row>
    <row r="954" customFormat="false" ht="15" hidden="false" customHeight="false" outlineLevel="0" collapsed="false">
      <c r="A954" s="8"/>
      <c r="B954" s="8"/>
      <c r="C954" s="19"/>
      <c r="D954" s="8"/>
      <c r="E954" s="17"/>
      <c r="F954" s="17"/>
      <c r="G954" s="21"/>
      <c r="H954" s="21"/>
      <c r="I954" s="22" t="str">
        <f aca="false">IF(D954="","",G954-H954)</f>
        <v/>
      </c>
      <c r="J954" s="23" t="str">
        <f aca="false">IF(D954="","",Settings!$C$6-E954)</f>
        <v/>
      </c>
      <c r="K954" s="10" t="str">
        <f aca="false">IF(D954="","",IF(J954&lt;=30,"0-30 days",IF(J954&lt;=45,"31-45 days",IF(J954&lt;=60,"46-60 days",IF(J954&lt;=90,"61-90 days",IF(J954&lt;=180,"91-180 days","Over 180 days"))))))</f>
        <v/>
      </c>
      <c r="L954" s="24" t="str">
        <f aca="false">IF(OR(D954="",NOT(OR(B954="Micro",B954="Small"))),"",IF(F954="",E954,F954)+IF(C954="",Settings!$C$10,MIN(C954,Settings!$C$11)))</f>
        <v/>
      </c>
      <c r="M954" s="23" t="str">
        <f aca="false">IF(L954="","",MAX(0,Settings!$C$6-L954))</f>
        <v/>
      </c>
      <c r="N954" s="10" t="str">
        <f aca="false">IF(D954="","",IF(I954&lt;=0,"Paid",IF(NOT(OR(B954="Micro",B954="Small")),"Not covered by s.15",IF(M954&gt;0,"MSME overdue","MSME within due date"))))</f>
        <v/>
      </c>
      <c r="O954" s="22" t="str">
        <f aca="false">IF(N954&lt;&gt;"MSME overdue","",ROUND(I954*((1+Settings!$C$9*Settings!$C$8/12)^(M954/(365/12))-1),0))</f>
        <v/>
      </c>
      <c r="P954" s="10" t="str">
        <f aca="false">IF(OR(L954="",I954&lt;=0),"",IF(L954&lt;=Settings!$C$7,IF(Settings!$C$6&gt;=Settings!$C$7,"Unpaid past due at year end: review","Pay before year end to avoid disallowance"),""))</f>
        <v/>
      </c>
    </row>
    <row r="955" customFormat="false" ht="15" hidden="false" customHeight="false" outlineLevel="0" collapsed="false">
      <c r="A955" s="8"/>
      <c r="B955" s="8"/>
      <c r="C955" s="19"/>
      <c r="D955" s="8"/>
      <c r="E955" s="17"/>
      <c r="F955" s="17"/>
      <c r="G955" s="21"/>
      <c r="H955" s="21"/>
      <c r="I955" s="22" t="str">
        <f aca="false">IF(D955="","",G955-H955)</f>
        <v/>
      </c>
      <c r="J955" s="23" t="str">
        <f aca="false">IF(D955="","",Settings!$C$6-E955)</f>
        <v/>
      </c>
      <c r="K955" s="10" t="str">
        <f aca="false">IF(D955="","",IF(J955&lt;=30,"0-30 days",IF(J955&lt;=45,"31-45 days",IF(J955&lt;=60,"46-60 days",IF(J955&lt;=90,"61-90 days",IF(J955&lt;=180,"91-180 days","Over 180 days"))))))</f>
        <v/>
      </c>
      <c r="L955" s="24" t="str">
        <f aca="false">IF(OR(D955="",NOT(OR(B955="Micro",B955="Small"))),"",IF(F955="",E955,F955)+IF(C955="",Settings!$C$10,MIN(C955,Settings!$C$11)))</f>
        <v/>
      </c>
      <c r="M955" s="23" t="str">
        <f aca="false">IF(L955="","",MAX(0,Settings!$C$6-L955))</f>
        <v/>
      </c>
      <c r="N955" s="10" t="str">
        <f aca="false">IF(D955="","",IF(I955&lt;=0,"Paid",IF(NOT(OR(B955="Micro",B955="Small")),"Not covered by s.15",IF(M955&gt;0,"MSME overdue","MSME within due date"))))</f>
        <v/>
      </c>
      <c r="O955" s="22" t="str">
        <f aca="false">IF(N955&lt;&gt;"MSME overdue","",ROUND(I955*((1+Settings!$C$9*Settings!$C$8/12)^(M955/(365/12))-1),0))</f>
        <v/>
      </c>
      <c r="P955" s="10" t="str">
        <f aca="false">IF(OR(L955="",I955&lt;=0),"",IF(L955&lt;=Settings!$C$7,IF(Settings!$C$6&gt;=Settings!$C$7,"Unpaid past due at year end: review","Pay before year end to avoid disallowance"),""))</f>
        <v/>
      </c>
    </row>
    <row r="956" customFormat="false" ht="15" hidden="false" customHeight="false" outlineLevel="0" collapsed="false">
      <c r="A956" s="8"/>
      <c r="B956" s="8"/>
      <c r="C956" s="19"/>
      <c r="D956" s="8"/>
      <c r="E956" s="17"/>
      <c r="F956" s="17"/>
      <c r="G956" s="21"/>
      <c r="H956" s="21"/>
      <c r="I956" s="22" t="str">
        <f aca="false">IF(D956="","",G956-H956)</f>
        <v/>
      </c>
      <c r="J956" s="23" t="str">
        <f aca="false">IF(D956="","",Settings!$C$6-E956)</f>
        <v/>
      </c>
      <c r="K956" s="10" t="str">
        <f aca="false">IF(D956="","",IF(J956&lt;=30,"0-30 days",IF(J956&lt;=45,"31-45 days",IF(J956&lt;=60,"46-60 days",IF(J956&lt;=90,"61-90 days",IF(J956&lt;=180,"91-180 days","Over 180 days"))))))</f>
        <v/>
      </c>
      <c r="L956" s="24" t="str">
        <f aca="false">IF(OR(D956="",NOT(OR(B956="Micro",B956="Small"))),"",IF(F956="",E956,F956)+IF(C956="",Settings!$C$10,MIN(C956,Settings!$C$11)))</f>
        <v/>
      </c>
      <c r="M956" s="23" t="str">
        <f aca="false">IF(L956="","",MAX(0,Settings!$C$6-L956))</f>
        <v/>
      </c>
      <c r="N956" s="10" t="str">
        <f aca="false">IF(D956="","",IF(I956&lt;=0,"Paid",IF(NOT(OR(B956="Micro",B956="Small")),"Not covered by s.15",IF(M956&gt;0,"MSME overdue","MSME within due date"))))</f>
        <v/>
      </c>
      <c r="O956" s="22" t="str">
        <f aca="false">IF(N956&lt;&gt;"MSME overdue","",ROUND(I956*((1+Settings!$C$9*Settings!$C$8/12)^(M956/(365/12))-1),0))</f>
        <v/>
      </c>
      <c r="P956" s="10" t="str">
        <f aca="false">IF(OR(L956="",I956&lt;=0),"",IF(L956&lt;=Settings!$C$7,IF(Settings!$C$6&gt;=Settings!$C$7,"Unpaid past due at year end: review","Pay before year end to avoid disallowance"),""))</f>
        <v/>
      </c>
    </row>
    <row r="957" customFormat="false" ht="15" hidden="false" customHeight="false" outlineLevel="0" collapsed="false">
      <c r="A957" s="8"/>
      <c r="B957" s="8"/>
      <c r="C957" s="19"/>
      <c r="D957" s="8"/>
      <c r="E957" s="17"/>
      <c r="F957" s="17"/>
      <c r="G957" s="21"/>
      <c r="H957" s="21"/>
      <c r="I957" s="22" t="str">
        <f aca="false">IF(D957="","",G957-H957)</f>
        <v/>
      </c>
      <c r="J957" s="23" t="str">
        <f aca="false">IF(D957="","",Settings!$C$6-E957)</f>
        <v/>
      </c>
      <c r="K957" s="10" t="str">
        <f aca="false">IF(D957="","",IF(J957&lt;=30,"0-30 days",IF(J957&lt;=45,"31-45 days",IF(J957&lt;=60,"46-60 days",IF(J957&lt;=90,"61-90 days",IF(J957&lt;=180,"91-180 days","Over 180 days"))))))</f>
        <v/>
      </c>
      <c r="L957" s="24" t="str">
        <f aca="false">IF(OR(D957="",NOT(OR(B957="Micro",B957="Small"))),"",IF(F957="",E957,F957)+IF(C957="",Settings!$C$10,MIN(C957,Settings!$C$11)))</f>
        <v/>
      </c>
      <c r="M957" s="23" t="str">
        <f aca="false">IF(L957="","",MAX(0,Settings!$C$6-L957))</f>
        <v/>
      </c>
      <c r="N957" s="10" t="str">
        <f aca="false">IF(D957="","",IF(I957&lt;=0,"Paid",IF(NOT(OR(B957="Micro",B957="Small")),"Not covered by s.15",IF(M957&gt;0,"MSME overdue","MSME within due date"))))</f>
        <v/>
      </c>
      <c r="O957" s="22" t="str">
        <f aca="false">IF(N957&lt;&gt;"MSME overdue","",ROUND(I957*((1+Settings!$C$9*Settings!$C$8/12)^(M957/(365/12))-1),0))</f>
        <v/>
      </c>
      <c r="P957" s="10" t="str">
        <f aca="false">IF(OR(L957="",I957&lt;=0),"",IF(L957&lt;=Settings!$C$7,IF(Settings!$C$6&gt;=Settings!$C$7,"Unpaid past due at year end: review","Pay before year end to avoid disallowance"),""))</f>
        <v/>
      </c>
    </row>
    <row r="958" customFormat="false" ht="15" hidden="false" customHeight="false" outlineLevel="0" collapsed="false">
      <c r="A958" s="8"/>
      <c r="B958" s="8"/>
      <c r="C958" s="19"/>
      <c r="D958" s="8"/>
      <c r="E958" s="17"/>
      <c r="F958" s="17"/>
      <c r="G958" s="21"/>
      <c r="H958" s="21"/>
      <c r="I958" s="22" t="str">
        <f aca="false">IF(D958="","",G958-H958)</f>
        <v/>
      </c>
      <c r="J958" s="23" t="str">
        <f aca="false">IF(D958="","",Settings!$C$6-E958)</f>
        <v/>
      </c>
      <c r="K958" s="10" t="str">
        <f aca="false">IF(D958="","",IF(J958&lt;=30,"0-30 days",IF(J958&lt;=45,"31-45 days",IF(J958&lt;=60,"46-60 days",IF(J958&lt;=90,"61-90 days",IF(J958&lt;=180,"91-180 days","Over 180 days"))))))</f>
        <v/>
      </c>
      <c r="L958" s="24" t="str">
        <f aca="false">IF(OR(D958="",NOT(OR(B958="Micro",B958="Small"))),"",IF(F958="",E958,F958)+IF(C958="",Settings!$C$10,MIN(C958,Settings!$C$11)))</f>
        <v/>
      </c>
      <c r="M958" s="23" t="str">
        <f aca="false">IF(L958="","",MAX(0,Settings!$C$6-L958))</f>
        <v/>
      </c>
      <c r="N958" s="10" t="str">
        <f aca="false">IF(D958="","",IF(I958&lt;=0,"Paid",IF(NOT(OR(B958="Micro",B958="Small")),"Not covered by s.15",IF(M958&gt;0,"MSME overdue","MSME within due date"))))</f>
        <v/>
      </c>
      <c r="O958" s="22" t="str">
        <f aca="false">IF(N958&lt;&gt;"MSME overdue","",ROUND(I958*((1+Settings!$C$9*Settings!$C$8/12)^(M958/(365/12))-1),0))</f>
        <v/>
      </c>
      <c r="P958" s="10" t="str">
        <f aca="false">IF(OR(L958="",I958&lt;=0),"",IF(L958&lt;=Settings!$C$7,IF(Settings!$C$6&gt;=Settings!$C$7,"Unpaid past due at year end: review","Pay before year end to avoid disallowance"),""))</f>
        <v/>
      </c>
    </row>
    <row r="959" customFormat="false" ht="15" hidden="false" customHeight="false" outlineLevel="0" collapsed="false">
      <c r="A959" s="8"/>
      <c r="B959" s="8"/>
      <c r="C959" s="19"/>
      <c r="D959" s="8"/>
      <c r="E959" s="17"/>
      <c r="F959" s="17"/>
      <c r="G959" s="21"/>
      <c r="H959" s="21"/>
      <c r="I959" s="22" t="str">
        <f aca="false">IF(D959="","",G959-H959)</f>
        <v/>
      </c>
      <c r="J959" s="23" t="str">
        <f aca="false">IF(D959="","",Settings!$C$6-E959)</f>
        <v/>
      </c>
      <c r="K959" s="10" t="str">
        <f aca="false">IF(D959="","",IF(J959&lt;=30,"0-30 days",IF(J959&lt;=45,"31-45 days",IF(J959&lt;=60,"46-60 days",IF(J959&lt;=90,"61-90 days",IF(J959&lt;=180,"91-180 days","Over 180 days"))))))</f>
        <v/>
      </c>
      <c r="L959" s="24" t="str">
        <f aca="false">IF(OR(D959="",NOT(OR(B959="Micro",B959="Small"))),"",IF(F959="",E959,F959)+IF(C959="",Settings!$C$10,MIN(C959,Settings!$C$11)))</f>
        <v/>
      </c>
      <c r="M959" s="23" t="str">
        <f aca="false">IF(L959="","",MAX(0,Settings!$C$6-L959))</f>
        <v/>
      </c>
      <c r="N959" s="10" t="str">
        <f aca="false">IF(D959="","",IF(I959&lt;=0,"Paid",IF(NOT(OR(B959="Micro",B959="Small")),"Not covered by s.15",IF(M959&gt;0,"MSME overdue","MSME within due date"))))</f>
        <v/>
      </c>
      <c r="O959" s="22" t="str">
        <f aca="false">IF(N959&lt;&gt;"MSME overdue","",ROUND(I959*((1+Settings!$C$9*Settings!$C$8/12)^(M959/(365/12))-1),0))</f>
        <v/>
      </c>
      <c r="P959" s="10" t="str">
        <f aca="false">IF(OR(L959="",I959&lt;=0),"",IF(L959&lt;=Settings!$C$7,IF(Settings!$C$6&gt;=Settings!$C$7,"Unpaid past due at year end: review","Pay before year end to avoid disallowance"),""))</f>
        <v/>
      </c>
    </row>
    <row r="960" customFormat="false" ht="15" hidden="false" customHeight="false" outlineLevel="0" collapsed="false">
      <c r="A960" s="8"/>
      <c r="B960" s="8"/>
      <c r="C960" s="19"/>
      <c r="D960" s="8"/>
      <c r="E960" s="17"/>
      <c r="F960" s="17"/>
      <c r="G960" s="21"/>
      <c r="H960" s="21"/>
      <c r="I960" s="22" t="str">
        <f aca="false">IF(D960="","",G960-H960)</f>
        <v/>
      </c>
      <c r="J960" s="23" t="str">
        <f aca="false">IF(D960="","",Settings!$C$6-E960)</f>
        <v/>
      </c>
      <c r="K960" s="10" t="str">
        <f aca="false">IF(D960="","",IF(J960&lt;=30,"0-30 days",IF(J960&lt;=45,"31-45 days",IF(J960&lt;=60,"46-60 days",IF(J960&lt;=90,"61-90 days",IF(J960&lt;=180,"91-180 days","Over 180 days"))))))</f>
        <v/>
      </c>
      <c r="L960" s="24" t="str">
        <f aca="false">IF(OR(D960="",NOT(OR(B960="Micro",B960="Small"))),"",IF(F960="",E960,F960)+IF(C960="",Settings!$C$10,MIN(C960,Settings!$C$11)))</f>
        <v/>
      </c>
      <c r="M960" s="23" t="str">
        <f aca="false">IF(L960="","",MAX(0,Settings!$C$6-L960))</f>
        <v/>
      </c>
      <c r="N960" s="10" t="str">
        <f aca="false">IF(D960="","",IF(I960&lt;=0,"Paid",IF(NOT(OR(B960="Micro",B960="Small")),"Not covered by s.15",IF(M960&gt;0,"MSME overdue","MSME within due date"))))</f>
        <v/>
      </c>
      <c r="O960" s="22" t="str">
        <f aca="false">IF(N960&lt;&gt;"MSME overdue","",ROUND(I960*((1+Settings!$C$9*Settings!$C$8/12)^(M960/(365/12))-1),0))</f>
        <v/>
      </c>
      <c r="P960" s="10" t="str">
        <f aca="false">IF(OR(L960="",I960&lt;=0),"",IF(L960&lt;=Settings!$C$7,IF(Settings!$C$6&gt;=Settings!$C$7,"Unpaid past due at year end: review","Pay before year end to avoid disallowance"),""))</f>
        <v/>
      </c>
    </row>
    <row r="961" customFormat="false" ht="15" hidden="false" customHeight="false" outlineLevel="0" collapsed="false">
      <c r="A961" s="8"/>
      <c r="B961" s="8"/>
      <c r="C961" s="19"/>
      <c r="D961" s="8"/>
      <c r="E961" s="17"/>
      <c r="F961" s="17"/>
      <c r="G961" s="21"/>
      <c r="H961" s="21"/>
      <c r="I961" s="22" t="str">
        <f aca="false">IF(D961="","",G961-H961)</f>
        <v/>
      </c>
      <c r="J961" s="23" t="str">
        <f aca="false">IF(D961="","",Settings!$C$6-E961)</f>
        <v/>
      </c>
      <c r="K961" s="10" t="str">
        <f aca="false">IF(D961="","",IF(J961&lt;=30,"0-30 days",IF(J961&lt;=45,"31-45 days",IF(J961&lt;=60,"46-60 days",IF(J961&lt;=90,"61-90 days",IF(J961&lt;=180,"91-180 days","Over 180 days"))))))</f>
        <v/>
      </c>
      <c r="L961" s="24" t="str">
        <f aca="false">IF(OR(D961="",NOT(OR(B961="Micro",B961="Small"))),"",IF(F961="",E961,F961)+IF(C961="",Settings!$C$10,MIN(C961,Settings!$C$11)))</f>
        <v/>
      </c>
      <c r="M961" s="23" t="str">
        <f aca="false">IF(L961="","",MAX(0,Settings!$C$6-L961))</f>
        <v/>
      </c>
      <c r="N961" s="10" t="str">
        <f aca="false">IF(D961="","",IF(I961&lt;=0,"Paid",IF(NOT(OR(B961="Micro",B961="Small")),"Not covered by s.15",IF(M961&gt;0,"MSME overdue","MSME within due date"))))</f>
        <v/>
      </c>
      <c r="O961" s="22" t="str">
        <f aca="false">IF(N961&lt;&gt;"MSME overdue","",ROUND(I961*((1+Settings!$C$9*Settings!$C$8/12)^(M961/(365/12))-1),0))</f>
        <v/>
      </c>
      <c r="P961" s="10" t="str">
        <f aca="false">IF(OR(L961="",I961&lt;=0),"",IF(L961&lt;=Settings!$C$7,IF(Settings!$C$6&gt;=Settings!$C$7,"Unpaid past due at year end: review","Pay before year end to avoid disallowance"),""))</f>
        <v/>
      </c>
    </row>
    <row r="962" customFormat="false" ht="15" hidden="false" customHeight="false" outlineLevel="0" collapsed="false">
      <c r="A962" s="8"/>
      <c r="B962" s="8"/>
      <c r="C962" s="19"/>
      <c r="D962" s="8"/>
      <c r="E962" s="17"/>
      <c r="F962" s="17"/>
      <c r="G962" s="21"/>
      <c r="H962" s="21"/>
      <c r="I962" s="22" t="str">
        <f aca="false">IF(D962="","",G962-H962)</f>
        <v/>
      </c>
      <c r="J962" s="23" t="str">
        <f aca="false">IF(D962="","",Settings!$C$6-E962)</f>
        <v/>
      </c>
      <c r="K962" s="10" t="str">
        <f aca="false">IF(D962="","",IF(J962&lt;=30,"0-30 days",IF(J962&lt;=45,"31-45 days",IF(J962&lt;=60,"46-60 days",IF(J962&lt;=90,"61-90 days",IF(J962&lt;=180,"91-180 days","Over 180 days"))))))</f>
        <v/>
      </c>
      <c r="L962" s="24" t="str">
        <f aca="false">IF(OR(D962="",NOT(OR(B962="Micro",B962="Small"))),"",IF(F962="",E962,F962)+IF(C962="",Settings!$C$10,MIN(C962,Settings!$C$11)))</f>
        <v/>
      </c>
      <c r="M962" s="23" t="str">
        <f aca="false">IF(L962="","",MAX(0,Settings!$C$6-L962))</f>
        <v/>
      </c>
      <c r="N962" s="10" t="str">
        <f aca="false">IF(D962="","",IF(I962&lt;=0,"Paid",IF(NOT(OR(B962="Micro",B962="Small")),"Not covered by s.15",IF(M962&gt;0,"MSME overdue","MSME within due date"))))</f>
        <v/>
      </c>
      <c r="O962" s="22" t="str">
        <f aca="false">IF(N962&lt;&gt;"MSME overdue","",ROUND(I962*((1+Settings!$C$9*Settings!$C$8/12)^(M962/(365/12))-1),0))</f>
        <v/>
      </c>
      <c r="P962" s="10" t="str">
        <f aca="false">IF(OR(L962="",I962&lt;=0),"",IF(L962&lt;=Settings!$C$7,IF(Settings!$C$6&gt;=Settings!$C$7,"Unpaid past due at year end: review","Pay before year end to avoid disallowance"),""))</f>
        <v/>
      </c>
    </row>
    <row r="963" customFormat="false" ht="15" hidden="false" customHeight="false" outlineLevel="0" collapsed="false">
      <c r="A963" s="8"/>
      <c r="B963" s="8"/>
      <c r="C963" s="19"/>
      <c r="D963" s="8"/>
      <c r="E963" s="17"/>
      <c r="F963" s="17"/>
      <c r="G963" s="21"/>
      <c r="H963" s="21"/>
      <c r="I963" s="22" t="str">
        <f aca="false">IF(D963="","",G963-H963)</f>
        <v/>
      </c>
      <c r="J963" s="23" t="str">
        <f aca="false">IF(D963="","",Settings!$C$6-E963)</f>
        <v/>
      </c>
      <c r="K963" s="10" t="str">
        <f aca="false">IF(D963="","",IF(J963&lt;=30,"0-30 days",IF(J963&lt;=45,"31-45 days",IF(J963&lt;=60,"46-60 days",IF(J963&lt;=90,"61-90 days",IF(J963&lt;=180,"91-180 days","Over 180 days"))))))</f>
        <v/>
      </c>
      <c r="L963" s="24" t="str">
        <f aca="false">IF(OR(D963="",NOT(OR(B963="Micro",B963="Small"))),"",IF(F963="",E963,F963)+IF(C963="",Settings!$C$10,MIN(C963,Settings!$C$11)))</f>
        <v/>
      </c>
      <c r="M963" s="23" t="str">
        <f aca="false">IF(L963="","",MAX(0,Settings!$C$6-L963))</f>
        <v/>
      </c>
      <c r="N963" s="10" t="str">
        <f aca="false">IF(D963="","",IF(I963&lt;=0,"Paid",IF(NOT(OR(B963="Micro",B963="Small")),"Not covered by s.15",IF(M963&gt;0,"MSME overdue","MSME within due date"))))</f>
        <v/>
      </c>
      <c r="O963" s="22" t="str">
        <f aca="false">IF(N963&lt;&gt;"MSME overdue","",ROUND(I963*((1+Settings!$C$9*Settings!$C$8/12)^(M963/(365/12))-1),0))</f>
        <v/>
      </c>
      <c r="P963" s="10" t="str">
        <f aca="false">IF(OR(L963="",I963&lt;=0),"",IF(L963&lt;=Settings!$C$7,IF(Settings!$C$6&gt;=Settings!$C$7,"Unpaid past due at year end: review","Pay before year end to avoid disallowance"),""))</f>
        <v/>
      </c>
    </row>
    <row r="964" customFormat="false" ht="15" hidden="false" customHeight="false" outlineLevel="0" collapsed="false">
      <c r="A964" s="8"/>
      <c r="B964" s="8"/>
      <c r="C964" s="19"/>
      <c r="D964" s="8"/>
      <c r="E964" s="17"/>
      <c r="F964" s="17"/>
      <c r="G964" s="21"/>
      <c r="H964" s="21"/>
      <c r="I964" s="22" t="str">
        <f aca="false">IF(D964="","",G964-H964)</f>
        <v/>
      </c>
      <c r="J964" s="23" t="str">
        <f aca="false">IF(D964="","",Settings!$C$6-E964)</f>
        <v/>
      </c>
      <c r="K964" s="10" t="str">
        <f aca="false">IF(D964="","",IF(J964&lt;=30,"0-30 days",IF(J964&lt;=45,"31-45 days",IF(J964&lt;=60,"46-60 days",IF(J964&lt;=90,"61-90 days",IF(J964&lt;=180,"91-180 days","Over 180 days"))))))</f>
        <v/>
      </c>
      <c r="L964" s="24" t="str">
        <f aca="false">IF(OR(D964="",NOT(OR(B964="Micro",B964="Small"))),"",IF(F964="",E964,F964)+IF(C964="",Settings!$C$10,MIN(C964,Settings!$C$11)))</f>
        <v/>
      </c>
      <c r="M964" s="23" t="str">
        <f aca="false">IF(L964="","",MAX(0,Settings!$C$6-L964))</f>
        <v/>
      </c>
      <c r="N964" s="10" t="str">
        <f aca="false">IF(D964="","",IF(I964&lt;=0,"Paid",IF(NOT(OR(B964="Micro",B964="Small")),"Not covered by s.15",IF(M964&gt;0,"MSME overdue","MSME within due date"))))</f>
        <v/>
      </c>
      <c r="O964" s="22" t="str">
        <f aca="false">IF(N964&lt;&gt;"MSME overdue","",ROUND(I964*((1+Settings!$C$9*Settings!$C$8/12)^(M964/(365/12))-1),0))</f>
        <v/>
      </c>
      <c r="P964" s="10" t="str">
        <f aca="false">IF(OR(L964="",I964&lt;=0),"",IF(L964&lt;=Settings!$C$7,IF(Settings!$C$6&gt;=Settings!$C$7,"Unpaid past due at year end: review","Pay before year end to avoid disallowance"),""))</f>
        <v/>
      </c>
    </row>
    <row r="965" customFormat="false" ht="15" hidden="false" customHeight="false" outlineLevel="0" collapsed="false">
      <c r="A965" s="8"/>
      <c r="B965" s="8"/>
      <c r="C965" s="19"/>
      <c r="D965" s="8"/>
      <c r="E965" s="17"/>
      <c r="F965" s="17"/>
      <c r="G965" s="21"/>
      <c r="H965" s="21"/>
      <c r="I965" s="22" t="str">
        <f aca="false">IF(D965="","",G965-H965)</f>
        <v/>
      </c>
      <c r="J965" s="23" t="str">
        <f aca="false">IF(D965="","",Settings!$C$6-E965)</f>
        <v/>
      </c>
      <c r="K965" s="10" t="str">
        <f aca="false">IF(D965="","",IF(J965&lt;=30,"0-30 days",IF(J965&lt;=45,"31-45 days",IF(J965&lt;=60,"46-60 days",IF(J965&lt;=90,"61-90 days",IF(J965&lt;=180,"91-180 days","Over 180 days"))))))</f>
        <v/>
      </c>
      <c r="L965" s="24" t="str">
        <f aca="false">IF(OR(D965="",NOT(OR(B965="Micro",B965="Small"))),"",IF(F965="",E965,F965)+IF(C965="",Settings!$C$10,MIN(C965,Settings!$C$11)))</f>
        <v/>
      </c>
      <c r="M965" s="23" t="str">
        <f aca="false">IF(L965="","",MAX(0,Settings!$C$6-L965))</f>
        <v/>
      </c>
      <c r="N965" s="10" t="str">
        <f aca="false">IF(D965="","",IF(I965&lt;=0,"Paid",IF(NOT(OR(B965="Micro",B965="Small")),"Not covered by s.15",IF(M965&gt;0,"MSME overdue","MSME within due date"))))</f>
        <v/>
      </c>
      <c r="O965" s="22" t="str">
        <f aca="false">IF(N965&lt;&gt;"MSME overdue","",ROUND(I965*((1+Settings!$C$9*Settings!$C$8/12)^(M965/(365/12))-1),0))</f>
        <v/>
      </c>
      <c r="P965" s="10" t="str">
        <f aca="false">IF(OR(L965="",I965&lt;=0),"",IF(L965&lt;=Settings!$C$7,IF(Settings!$C$6&gt;=Settings!$C$7,"Unpaid past due at year end: review","Pay before year end to avoid disallowance"),""))</f>
        <v/>
      </c>
    </row>
    <row r="966" customFormat="false" ht="15" hidden="false" customHeight="false" outlineLevel="0" collapsed="false">
      <c r="A966" s="8"/>
      <c r="B966" s="8"/>
      <c r="C966" s="19"/>
      <c r="D966" s="8"/>
      <c r="E966" s="17"/>
      <c r="F966" s="17"/>
      <c r="G966" s="21"/>
      <c r="H966" s="21"/>
      <c r="I966" s="22" t="str">
        <f aca="false">IF(D966="","",G966-H966)</f>
        <v/>
      </c>
      <c r="J966" s="23" t="str">
        <f aca="false">IF(D966="","",Settings!$C$6-E966)</f>
        <v/>
      </c>
      <c r="K966" s="10" t="str">
        <f aca="false">IF(D966="","",IF(J966&lt;=30,"0-30 days",IF(J966&lt;=45,"31-45 days",IF(J966&lt;=60,"46-60 days",IF(J966&lt;=90,"61-90 days",IF(J966&lt;=180,"91-180 days","Over 180 days"))))))</f>
        <v/>
      </c>
      <c r="L966" s="24" t="str">
        <f aca="false">IF(OR(D966="",NOT(OR(B966="Micro",B966="Small"))),"",IF(F966="",E966,F966)+IF(C966="",Settings!$C$10,MIN(C966,Settings!$C$11)))</f>
        <v/>
      </c>
      <c r="M966" s="23" t="str">
        <f aca="false">IF(L966="","",MAX(0,Settings!$C$6-L966))</f>
        <v/>
      </c>
      <c r="N966" s="10" t="str">
        <f aca="false">IF(D966="","",IF(I966&lt;=0,"Paid",IF(NOT(OR(B966="Micro",B966="Small")),"Not covered by s.15",IF(M966&gt;0,"MSME overdue","MSME within due date"))))</f>
        <v/>
      </c>
      <c r="O966" s="22" t="str">
        <f aca="false">IF(N966&lt;&gt;"MSME overdue","",ROUND(I966*((1+Settings!$C$9*Settings!$C$8/12)^(M966/(365/12))-1),0))</f>
        <v/>
      </c>
      <c r="P966" s="10" t="str">
        <f aca="false">IF(OR(L966="",I966&lt;=0),"",IF(L966&lt;=Settings!$C$7,IF(Settings!$C$6&gt;=Settings!$C$7,"Unpaid past due at year end: review","Pay before year end to avoid disallowance"),""))</f>
        <v/>
      </c>
    </row>
    <row r="967" customFormat="false" ht="15" hidden="false" customHeight="false" outlineLevel="0" collapsed="false">
      <c r="A967" s="8"/>
      <c r="B967" s="8"/>
      <c r="C967" s="19"/>
      <c r="D967" s="8"/>
      <c r="E967" s="17"/>
      <c r="F967" s="17"/>
      <c r="G967" s="21"/>
      <c r="H967" s="21"/>
      <c r="I967" s="22" t="str">
        <f aca="false">IF(D967="","",G967-H967)</f>
        <v/>
      </c>
      <c r="J967" s="23" t="str">
        <f aca="false">IF(D967="","",Settings!$C$6-E967)</f>
        <v/>
      </c>
      <c r="K967" s="10" t="str">
        <f aca="false">IF(D967="","",IF(J967&lt;=30,"0-30 days",IF(J967&lt;=45,"31-45 days",IF(J967&lt;=60,"46-60 days",IF(J967&lt;=90,"61-90 days",IF(J967&lt;=180,"91-180 days","Over 180 days"))))))</f>
        <v/>
      </c>
      <c r="L967" s="24" t="str">
        <f aca="false">IF(OR(D967="",NOT(OR(B967="Micro",B967="Small"))),"",IF(F967="",E967,F967)+IF(C967="",Settings!$C$10,MIN(C967,Settings!$C$11)))</f>
        <v/>
      </c>
      <c r="M967" s="23" t="str">
        <f aca="false">IF(L967="","",MAX(0,Settings!$C$6-L967))</f>
        <v/>
      </c>
      <c r="N967" s="10" t="str">
        <f aca="false">IF(D967="","",IF(I967&lt;=0,"Paid",IF(NOT(OR(B967="Micro",B967="Small")),"Not covered by s.15",IF(M967&gt;0,"MSME overdue","MSME within due date"))))</f>
        <v/>
      </c>
      <c r="O967" s="22" t="str">
        <f aca="false">IF(N967&lt;&gt;"MSME overdue","",ROUND(I967*((1+Settings!$C$9*Settings!$C$8/12)^(M967/(365/12))-1),0))</f>
        <v/>
      </c>
      <c r="P967" s="10" t="str">
        <f aca="false">IF(OR(L967="",I967&lt;=0),"",IF(L967&lt;=Settings!$C$7,IF(Settings!$C$6&gt;=Settings!$C$7,"Unpaid past due at year end: review","Pay before year end to avoid disallowance"),""))</f>
        <v/>
      </c>
    </row>
    <row r="968" customFormat="false" ht="15" hidden="false" customHeight="false" outlineLevel="0" collapsed="false">
      <c r="A968" s="8"/>
      <c r="B968" s="8"/>
      <c r="C968" s="19"/>
      <c r="D968" s="8"/>
      <c r="E968" s="17"/>
      <c r="F968" s="17"/>
      <c r="G968" s="21"/>
      <c r="H968" s="21"/>
      <c r="I968" s="22" t="str">
        <f aca="false">IF(D968="","",G968-H968)</f>
        <v/>
      </c>
      <c r="J968" s="23" t="str">
        <f aca="false">IF(D968="","",Settings!$C$6-E968)</f>
        <v/>
      </c>
      <c r="K968" s="10" t="str">
        <f aca="false">IF(D968="","",IF(J968&lt;=30,"0-30 days",IF(J968&lt;=45,"31-45 days",IF(J968&lt;=60,"46-60 days",IF(J968&lt;=90,"61-90 days",IF(J968&lt;=180,"91-180 days","Over 180 days"))))))</f>
        <v/>
      </c>
      <c r="L968" s="24" t="str">
        <f aca="false">IF(OR(D968="",NOT(OR(B968="Micro",B968="Small"))),"",IF(F968="",E968,F968)+IF(C968="",Settings!$C$10,MIN(C968,Settings!$C$11)))</f>
        <v/>
      </c>
      <c r="M968" s="23" t="str">
        <f aca="false">IF(L968="","",MAX(0,Settings!$C$6-L968))</f>
        <v/>
      </c>
      <c r="N968" s="10" t="str">
        <f aca="false">IF(D968="","",IF(I968&lt;=0,"Paid",IF(NOT(OR(B968="Micro",B968="Small")),"Not covered by s.15",IF(M968&gt;0,"MSME overdue","MSME within due date"))))</f>
        <v/>
      </c>
      <c r="O968" s="22" t="str">
        <f aca="false">IF(N968&lt;&gt;"MSME overdue","",ROUND(I968*((1+Settings!$C$9*Settings!$C$8/12)^(M968/(365/12))-1),0))</f>
        <v/>
      </c>
      <c r="P968" s="10" t="str">
        <f aca="false">IF(OR(L968="",I968&lt;=0),"",IF(L968&lt;=Settings!$C$7,IF(Settings!$C$6&gt;=Settings!$C$7,"Unpaid past due at year end: review","Pay before year end to avoid disallowance"),""))</f>
        <v/>
      </c>
    </row>
    <row r="969" customFormat="false" ht="15" hidden="false" customHeight="false" outlineLevel="0" collapsed="false">
      <c r="A969" s="8"/>
      <c r="B969" s="8"/>
      <c r="C969" s="19"/>
      <c r="D969" s="8"/>
      <c r="E969" s="17"/>
      <c r="F969" s="17"/>
      <c r="G969" s="21"/>
      <c r="H969" s="21"/>
      <c r="I969" s="22" t="str">
        <f aca="false">IF(D969="","",G969-H969)</f>
        <v/>
      </c>
      <c r="J969" s="23" t="str">
        <f aca="false">IF(D969="","",Settings!$C$6-E969)</f>
        <v/>
      </c>
      <c r="K969" s="10" t="str">
        <f aca="false">IF(D969="","",IF(J969&lt;=30,"0-30 days",IF(J969&lt;=45,"31-45 days",IF(J969&lt;=60,"46-60 days",IF(J969&lt;=90,"61-90 days",IF(J969&lt;=180,"91-180 days","Over 180 days"))))))</f>
        <v/>
      </c>
      <c r="L969" s="24" t="str">
        <f aca="false">IF(OR(D969="",NOT(OR(B969="Micro",B969="Small"))),"",IF(F969="",E969,F969)+IF(C969="",Settings!$C$10,MIN(C969,Settings!$C$11)))</f>
        <v/>
      </c>
      <c r="M969" s="23" t="str">
        <f aca="false">IF(L969="","",MAX(0,Settings!$C$6-L969))</f>
        <v/>
      </c>
      <c r="N969" s="10" t="str">
        <f aca="false">IF(D969="","",IF(I969&lt;=0,"Paid",IF(NOT(OR(B969="Micro",B969="Small")),"Not covered by s.15",IF(M969&gt;0,"MSME overdue","MSME within due date"))))</f>
        <v/>
      </c>
      <c r="O969" s="22" t="str">
        <f aca="false">IF(N969&lt;&gt;"MSME overdue","",ROUND(I969*((1+Settings!$C$9*Settings!$C$8/12)^(M969/(365/12))-1),0))</f>
        <v/>
      </c>
      <c r="P969" s="10" t="str">
        <f aca="false">IF(OR(L969="",I969&lt;=0),"",IF(L969&lt;=Settings!$C$7,IF(Settings!$C$6&gt;=Settings!$C$7,"Unpaid past due at year end: review","Pay before year end to avoid disallowance"),""))</f>
        <v/>
      </c>
    </row>
    <row r="970" customFormat="false" ht="15" hidden="false" customHeight="false" outlineLevel="0" collapsed="false">
      <c r="A970" s="8"/>
      <c r="B970" s="8"/>
      <c r="C970" s="19"/>
      <c r="D970" s="8"/>
      <c r="E970" s="17"/>
      <c r="F970" s="17"/>
      <c r="G970" s="21"/>
      <c r="H970" s="21"/>
      <c r="I970" s="22" t="str">
        <f aca="false">IF(D970="","",G970-H970)</f>
        <v/>
      </c>
      <c r="J970" s="23" t="str">
        <f aca="false">IF(D970="","",Settings!$C$6-E970)</f>
        <v/>
      </c>
      <c r="K970" s="10" t="str">
        <f aca="false">IF(D970="","",IF(J970&lt;=30,"0-30 days",IF(J970&lt;=45,"31-45 days",IF(J970&lt;=60,"46-60 days",IF(J970&lt;=90,"61-90 days",IF(J970&lt;=180,"91-180 days","Over 180 days"))))))</f>
        <v/>
      </c>
      <c r="L970" s="24" t="str">
        <f aca="false">IF(OR(D970="",NOT(OR(B970="Micro",B970="Small"))),"",IF(F970="",E970,F970)+IF(C970="",Settings!$C$10,MIN(C970,Settings!$C$11)))</f>
        <v/>
      </c>
      <c r="M970" s="23" t="str">
        <f aca="false">IF(L970="","",MAX(0,Settings!$C$6-L970))</f>
        <v/>
      </c>
      <c r="N970" s="10" t="str">
        <f aca="false">IF(D970="","",IF(I970&lt;=0,"Paid",IF(NOT(OR(B970="Micro",B970="Small")),"Not covered by s.15",IF(M970&gt;0,"MSME overdue","MSME within due date"))))</f>
        <v/>
      </c>
      <c r="O970" s="22" t="str">
        <f aca="false">IF(N970&lt;&gt;"MSME overdue","",ROUND(I970*((1+Settings!$C$9*Settings!$C$8/12)^(M970/(365/12))-1),0))</f>
        <v/>
      </c>
      <c r="P970" s="10" t="str">
        <f aca="false">IF(OR(L970="",I970&lt;=0),"",IF(L970&lt;=Settings!$C$7,IF(Settings!$C$6&gt;=Settings!$C$7,"Unpaid past due at year end: review","Pay before year end to avoid disallowance"),""))</f>
        <v/>
      </c>
    </row>
    <row r="971" customFormat="false" ht="15" hidden="false" customHeight="false" outlineLevel="0" collapsed="false">
      <c r="A971" s="8"/>
      <c r="B971" s="8"/>
      <c r="C971" s="19"/>
      <c r="D971" s="8"/>
      <c r="E971" s="17"/>
      <c r="F971" s="17"/>
      <c r="G971" s="21"/>
      <c r="H971" s="21"/>
      <c r="I971" s="22" t="str">
        <f aca="false">IF(D971="","",G971-H971)</f>
        <v/>
      </c>
      <c r="J971" s="23" t="str">
        <f aca="false">IF(D971="","",Settings!$C$6-E971)</f>
        <v/>
      </c>
      <c r="K971" s="10" t="str">
        <f aca="false">IF(D971="","",IF(J971&lt;=30,"0-30 days",IF(J971&lt;=45,"31-45 days",IF(J971&lt;=60,"46-60 days",IF(J971&lt;=90,"61-90 days",IF(J971&lt;=180,"91-180 days","Over 180 days"))))))</f>
        <v/>
      </c>
      <c r="L971" s="24" t="str">
        <f aca="false">IF(OR(D971="",NOT(OR(B971="Micro",B971="Small"))),"",IF(F971="",E971,F971)+IF(C971="",Settings!$C$10,MIN(C971,Settings!$C$11)))</f>
        <v/>
      </c>
      <c r="M971" s="23" t="str">
        <f aca="false">IF(L971="","",MAX(0,Settings!$C$6-L971))</f>
        <v/>
      </c>
      <c r="N971" s="10" t="str">
        <f aca="false">IF(D971="","",IF(I971&lt;=0,"Paid",IF(NOT(OR(B971="Micro",B971="Small")),"Not covered by s.15",IF(M971&gt;0,"MSME overdue","MSME within due date"))))</f>
        <v/>
      </c>
      <c r="O971" s="22" t="str">
        <f aca="false">IF(N971&lt;&gt;"MSME overdue","",ROUND(I971*((1+Settings!$C$9*Settings!$C$8/12)^(M971/(365/12))-1),0))</f>
        <v/>
      </c>
      <c r="P971" s="10" t="str">
        <f aca="false">IF(OR(L971="",I971&lt;=0),"",IF(L971&lt;=Settings!$C$7,IF(Settings!$C$6&gt;=Settings!$C$7,"Unpaid past due at year end: review","Pay before year end to avoid disallowance"),""))</f>
        <v/>
      </c>
    </row>
    <row r="972" customFormat="false" ht="15" hidden="false" customHeight="false" outlineLevel="0" collapsed="false">
      <c r="A972" s="8"/>
      <c r="B972" s="8"/>
      <c r="C972" s="19"/>
      <c r="D972" s="8"/>
      <c r="E972" s="17"/>
      <c r="F972" s="17"/>
      <c r="G972" s="21"/>
      <c r="H972" s="21"/>
      <c r="I972" s="22" t="str">
        <f aca="false">IF(D972="","",G972-H972)</f>
        <v/>
      </c>
      <c r="J972" s="23" t="str">
        <f aca="false">IF(D972="","",Settings!$C$6-E972)</f>
        <v/>
      </c>
      <c r="K972" s="10" t="str">
        <f aca="false">IF(D972="","",IF(J972&lt;=30,"0-30 days",IF(J972&lt;=45,"31-45 days",IF(J972&lt;=60,"46-60 days",IF(J972&lt;=90,"61-90 days",IF(J972&lt;=180,"91-180 days","Over 180 days"))))))</f>
        <v/>
      </c>
      <c r="L972" s="24" t="str">
        <f aca="false">IF(OR(D972="",NOT(OR(B972="Micro",B972="Small"))),"",IF(F972="",E972,F972)+IF(C972="",Settings!$C$10,MIN(C972,Settings!$C$11)))</f>
        <v/>
      </c>
      <c r="M972" s="23" t="str">
        <f aca="false">IF(L972="","",MAX(0,Settings!$C$6-L972))</f>
        <v/>
      </c>
      <c r="N972" s="10" t="str">
        <f aca="false">IF(D972="","",IF(I972&lt;=0,"Paid",IF(NOT(OR(B972="Micro",B972="Small")),"Not covered by s.15",IF(M972&gt;0,"MSME overdue","MSME within due date"))))</f>
        <v/>
      </c>
      <c r="O972" s="22" t="str">
        <f aca="false">IF(N972&lt;&gt;"MSME overdue","",ROUND(I972*((1+Settings!$C$9*Settings!$C$8/12)^(M972/(365/12))-1),0))</f>
        <v/>
      </c>
      <c r="P972" s="10" t="str">
        <f aca="false">IF(OR(L972="",I972&lt;=0),"",IF(L972&lt;=Settings!$C$7,IF(Settings!$C$6&gt;=Settings!$C$7,"Unpaid past due at year end: review","Pay before year end to avoid disallowance"),""))</f>
        <v/>
      </c>
    </row>
    <row r="973" customFormat="false" ht="15" hidden="false" customHeight="false" outlineLevel="0" collapsed="false">
      <c r="A973" s="8"/>
      <c r="B973" s="8"/>
      <c r="C973" s="19"/>
      <c r="D973" s="8"/>
      <c r="E973" s="17"/>
      <c r="F973" s="17"/>
      <c r="G973" s="21"/>
      <c r="H973" s="21"/>
      <c r="I973" s="22" t="str">
        <f aca="false">IF(D973="","",G973-H973)</f>
        <v/>
      </c>
      <c r="J973" s="23" t="str">
        <f aca="false">IF(D973="","",Settings!$C$6-E973)</f>
        <v/>
      </c>
      <c r="K973" s="10" t="str">
        <f aca="false">IF(D973="","",IF(J973&lt;=30,"0-30 days",IF(J973&lt;=45,"31-45 days",IF(J973&lt;=60,"46-60 days",IF(J973&lt;=90,"61-90 days",IF(J973&lt;=180,"91-180 days","Over 180 days"))))))</f>
        <v/>
      </c>
      <c r="L973" s="24" t="str">
        <f aca="false">IF(OR(D973="",NOT(OR(B973="Micro",B973="Small"))),"",IF(F973="",E973,F973)+IF(C973="",Settings!$C$10,MIN(C973,Settings!$C$11)))</f>
        <v/>
      </c>
      <c r="M973" s="23" t="str">
        <f aca="false">IF(L973="","",MAX(0,Settings!$C$6-L973))</f>
        <v/>
      </c>
      <c r="N973" s="10" t="str">
        <f aca="false">IF(D973="","",IF(I973&lt;=0,"Paid",IF(NOT(OR(B973="Micro",B973="Small")),"Not covered by s.15",IF(M973&gt;0,"MSME overdue","MSME within due date"))))</f>
        <v/>
      </c>
      <c r="O973" s="22" t="str">
        <f aca="false">IF(N973&lt;&gt;"MSME overdue","",ROUND(I973*((1+Settings!$C$9*Settings!$C$8/12)^(M973/(365/12))-1),0))</f>
        <v/>
      </c>
      <c r="P973" s="10" t="str">
        <f aca="false">IF(OR(L973="",I973&lt;=0),"",IF(L973&lt;=Settings!$C$7,IF(Settings!$C$6&gt;=Settings!$C$7,"Unpaid past due at year end: review","Pay before year end to avoid disallowance"),""))</f>
        <v/>
      </c>
    </row>
    <row r="974" customFormat="false" ht="15" hidden="false" customHeight="false" outlineLevel="0" collapsed="false">
      <c r="A974" s="8"/>
      <c r="B974" s="8"/>
      <c r="C974" s="19"/>
      <c r="D974" s="8"/>
      <c r="E974" s="17"/>
      <c r="F974" s="17"/>
      <c r="G974" s="21"/>
      <c r="H974" s="21"/>
      <c r="I974" s="22" t="str">
        <f aca="false">IF(D974="","",G974-H974)</f>
        <v/>
      </c>
      <c r="J974" s="23" t="str">
        <f aca="false">IF(D974="","",Settings!$C$6-E974)</f>
        <v/>
      </c>
      <c r="K974" s="10" t="str">
        <f aca="false">IF(D974="","",IF(J974&lt;=30,"0-30 days",IF(J974&lt;=45,"31-45 days",IF(J974&lt;=60,"46-60 days",IF(J974&lt;=90,"61-90 days",IF(J974&lt;=180,"91-180 days","Over 180 days"))))))</f>
        <v/>
      </c>
      <c r="L974" s="24" t="str">
        <f aca="false">IF(OR(D974="",NOT(OR(B974="Micro",B974="Small"))),"",IF(F974="",E974,F974)+IF(C974="",Settings!$C$10,MIN(C974,Settings!$C$11)))</f>
        <v/>
      </c>
      <c r="M974" s="23" t="str">
        <f aca="false">IF(L974="","",MAX(0,Settings!$C$6-L974))</f>
        <v/>
      </c>
      <c r="N974" s="10" t="str">
        <f aca="false">IF(D974="","",IF(I974&lt;=0,"Paid",IF(NOT(OR(B974="Micro",B974="Small")),"Not covered by s.15",IF(M974&gt;0,"MSME overdue","MSME within due date"))))</f>
        <v/>
      </c>
      <c r="O974" s="22" t="str">
        <f aca="false">IF(N974&lt;&gt;"MSME overdue","",ROUND(I974*((1+Settings!$C$9*Settings!$C$8/12)^(M974/(365/12))-1),0))</f>
        <v/>
      </c>
      <c r="P974" s="10" t="str">
        <f aca="false">IF(OR(L974="",I974&lt;=0),"",IF(L974&lt;=Settings!$C$7,IF(Settings!$C$6&gt;=Settings!$C$7,"Unpaid past due at year end: review","Pay before year end to avoid disallowance"),""))</f>
        <v/>
      </c>
    </row>
    <row r="975" customFormat="false" ht="15" hidden="false" customHeight="false" outlineLevel="0" collapsed="false">
      <c r="A975" s="8"/>
      <c r="B975" s="8"/>
      <c r="C975" s="19"/>
      <c r="D975" s="8"/>
      <c r="E975" s="17"/>
      <c r="F975" s="17"/>
      <c r="G975" s="21"/>
      <c r="H975" s="21"/>
      <c r="I975" s="22" t="str">
        <f aca="false">IF(D975="","",G975-H975)</f>
        <v/>
      </c>
      <c r="J975" s="23" t="str">
        <f aca="false">IF(D975="","",Settings!$C$6-E975)</f>
        <v/>
      </c>
      <c r="K975" s="10" t="str">
        <f aca="false">IF(D975="","",IF(J975&lt;=30,"0-30 days",IF(J975&lt;=45,"31-45 days",IF(J975&lt;=60,"46-60 days",IF(J975&lt;=90,"61-90 days",IF(J975&lt;=180,"91-180 days","Over 180 days"))))))</f>
        <v/>
      </c>
      <c r="L975" s="24" t="str">
        <f aca="false">IF(OR(D975="",NOT(OR(B975="Micro",B975="Small"))),"",IF(F975="",E975,F975)+IF(C975="",Settings!$C$10,MIN(C975,Settings!$C$11)))</f>
        <v/>
      </c>
      <c r="M975" s="23" t="str">
        <f aca="false">IF(L975="","",MAX(0,Settings!$C$6-L975))</f>
        <v/>
      </c>
      <c r="N975" s="10" t="str">
        <f aca="false">IF(D975="","",IF(I975&lt;=0,"Paid",IF(NOT(OR(B975="Micro",B975="Small")),"Not covered by s.15",IF(M975&gt;0,"MSME overdue","MSME within due date"))))</f>
        <v/>
      </c>
      <c r="O975" s="22" t="str">
        <f aca="false">IF(N975&lt;&gt;"MSME overdue","",ROUND(I975*((1+Settings!$C$9*Settings!$C$8/12)^(M975/(365/12))-1),0))</f>
        <v/>
      </c>
      <c r="P975" s="10" t="str">
        <f aca="false">IF(OR(L975="",I975&lt;=0),"",IF(L975&lt;=Settings!$C$7,IF(Settings!$C$6&gt;=Settings!$C$7,"Unpaid past due at year end: review","Pay before year end to avoid disallowance"),""))</f>
        <v/>
      </c>
    </row>
    <row r="976" customFormat="false" ht="15" hidden="false" customHeight="false" outlineLevel="0" collapsed="false">
      <c r="A976" s="8"/>
      <c r="B976" s="8"/>
      <c r="C976" s="19"/>
      <c r="D976" s="8"/>
      <c r="E976" s="17"/>
      <c r="F976" s="17"/>
      <c r="G976" s="21"/>
      <c r="H976" s="21"/>
      <c r="I976" s="22" t="str">
        <f aca="false">IF(D976="","",G976-H976)</f>
        <v/>
      </c>
      <c r="J976" s="23" t="str">
        <f aca="false">IF(D976="","",Settings!$C$6-E976)</f>
        <v/>
      </c>
      <c r="K976" s="10" t="str">
        <f aca="false">IF(D976="","",IF(J976&lt;=30,"0-30 days",IF(J976&lt;=45,"31-45 days",IF(J976&lt;=60,"46-60 days",IF(J976&lt;=90,"61-90 days",IF(J976&lt;=180,"91-180 days","Over 180 days"))))))</f>
        <v/>
      </c>
      <c r="L976" s="24" t="str">
        <f aca="false">IF(OR(D976="",NOT(OR(B976="Micro",B976="Small"))),"",IF(F976="",E976,F976)+IF(C976="",Settings!$C$10,MIN(C976,Settings!$C$11)))</f>
        <v/>
      </c>
      <c r="M976" s="23" t="str">
        <f aca="false">IF(L976="","",MAX(0,Settings!$C$6-L976))</f>
        <v/>
      </c>
      <c r="N976" s="10" t="str">
        <f aca="false">IF(D976="","",IF(I976&lt;=0,"Paid",IF(NOT(OR(B976="Micro",B976="Small")),"Not covered by s.15",IF(M976&gt;0,"MSME overdue","MSME within due date"))))</f>
        <v/>
      </c>
      <c r="O976" s="22" t="str">
        <f aca="false">IF(N976&lt;&gt;"MSME overdue","",ROUND(I976*((1+Settings!$C$9*Settings!$C$8/12)^(M976/(365/12))-1),0))</f>
        <v/>
      </c>
      <c r="P976" s="10" t="str">
        <f aca="false">IF(OR(L976="",I976&lt;=0),"",IF(L976&lt;=Settings!$C$7,IF(Settings!$C$6&gt;=Settings!$C$7,"Unpaid past due at year end: review","Pay before year end to avoid disallowance"),""))</f>
        <v/>
      </c>
    </row>
    <row r="977" customFormat="false" ht="15" hidden="false" customHeight="false" outlineLevel="0" collapsed="false">
      <c r="A977" s="8"/>
      <c r="B977" s="8"/>
      <c r="C977" s="19"/>
      <c r="D977" s="8"/>
      <c r="E977" s="17"/>
      <c r="F977" s="17"/>
      <c r="G977" s="21"/>
      <c r="H977" s="21"/>
      <c r="I977" s="22" t="str">
        <f aca="false">IF(D977="","",G977-H977)</f>
        <v/>
      </c>
      <c r="J977" s="23" t="str">
        <f aca="false">IF(D977="","",Settings!$C$6-E977)</f>
        <v/>
      </c>
      <c r="K977" s="10" t="str">
        <f aca="false">IF(D977="","",IF(J977&lt;=30,"0-30 days",IF(J977&lt;=45,"31-45 days",IF(J977&lt;=60,"46-60 days",IF(J977&lt;=90,"61-90 days",IF(J977&lt;=180,"91-180 days","Over 180 days"))))))</f>
        <v/>
      </c>
      <c r="L977" s="24" t="str">
        <f aca="false">IF(OR(D977="",NOT(OR(B977="Micro",B977="Small"))),"",IF(F977="",E977,F977)+IF(C977="",Settings!$C$10,MIN(C977,Settings!$C$11)))</f>
        <v/>
      </c>
      <c r="M977" s="23" t="str">
        <f aca="false">IF(L977="","",MAX(0,Settings!$C$6-L977))</f>
        <v/>
      </c>
      <c r="N977" s="10" t="str">
        <f aca="false">IF(D977="","",IF(I977&lt;=0,"Paid",IF(NOT(OR(B977="Micro",B977="Small")),"Not covered by s.15",IF(M977&gt;0,"MSME overdue","MSME within due date"))))</f>
        <v/>
      </c>
      <c r="O977" s="22" t="str">
        <f aca="false">IF(N977&lt;&gt;"MSME overdue","",ROUND(I977*((1+Settings!$C$9*Settings!$C$8/12)^(M977/(365/12))-1),0))</f>
        <v/>
      </c>
      <c r="P977" s="10" t="str">
        <f aca="false">IF(OR(L977="",I977&lt;=0),"",IF(L977&lt;=Settings!$C$7,IF(Settings!$C$6&gt;=Settings!$C$7,"Unpaid past due at year end: review","Pay before year end to avoid disallowance"),""))</f>
        <v/>
      </c>
    </row>
    <row r="978" customFormat="false" ht="15" hidden="false" customHeight="false" outlineLevel="0" collapsed="false">
      <c r="A978" s="8"/>
      <c r="B978" s="8"/>
      <c r="C978" s="19"/>
      <c r="D978" s="8"/>
      <c r="E978" s="17"/>
      <c r="F978" s="17"/>
      <c r="G978" s="21"/>
      <c r="H978" s="21"/>
      <c r="I978" s="22" t="str">
        <f aca="false">IF(D978="","",G978-H978)</f>
        <v/>
      </c>
      <c r="J978" s="23" t="str">
        <f aca="false">IF(D978="","",Settings!$C$6-E978)</f>
        <v/>
      </c>
      <c r="K978" s="10" t="str">
        <f aca="false">IF(D978="","",IF(J978&lt;=30,"0-30 days",IF(J978&lt;=45,"31-45 days",IF(J978&lt;=60,"46-60 days",IF(J978&lt;=90,"61-90 days",IF(J978&lt;=180,"91-180 days","Over 180 days"))))))</f>
        <v/>
      </c>
      <c r="L978" s="24" t="str">
        <f aca="false">IF(OR(D978="",NOT(OR(B978="Micro",B978="Small"))),"",IF(F978="",E978,F978)+IF(C978="",Settings!$C$10,MIN(C978,Settings!$C$11)))</f>
        <v/>
      </c>
      <c r="M978" s="23" t="str">
        <f aca="false">IF(L978="","",MAX(0,Settings!$C$6-L978))</f>
        <v/>
      </c>
      <c r="N978" s="10" t="str">
        <f aca="false">IF(D978="","",IF(I978&lt;=0,"Paid",IF(NOT(OR(B978="Micro",B978="Small")),"Not covered by s.15",IF(M978&gt;0,"MSME overdue","MSME within due date"))))</f>
        <v/>
      </c>
      <c r="O978" s="22" t="str">
        <f aca="false">IF(N978&lt;&gt;"MSME overdue","",ROUND(I978*((1+Settings!$C$9*Settings!$C$8/12)^(M978/(365/12))-1),0))</f>
        <v/>
      </c>
      <c r="P978" s="10" t="str">
        <f aca="false">IF(OR(L978="",I978&lt;=0),"",IF(L978&lt;=Settings!$C$7,IF(Settings!$C$6&gt;=Settings!$C$7,"Unpaid past due at year end: review","Pay before year end to avoid disallowance"),""))</f>
        <v/>
      </c>
    </row>
    <row r="979" customFormat="false" ht="15" hidden="false" customHeight="false" outlineLevel="0" collapsed="false">
      <c r="A979" s="8"/>
      <c r="B979" s="8"/>
      <c r="C979" s="19"/>
      <c r="D979" s="8"/>
      <c r="E979" s="17"/>
      <c r="F979" s="17"/>
      <c r="G979" s="21"/>
      <c r="H979" s="21"/>
      <c r="I979" s="22" t="str">
        <f aca="false">IF(D979="","",G979-H979)</f>
        <v/>
      </c>
      <c r="J979" s="23" t="str">
        <f aca="false">IF(D979="","",Settings!$C$6-E979)</f>
        <v/>
      </c>
      <c r="K979" s="10" t="str">
        <f aca="false">IF(D979="","",IF(J979&lt;=30,"0-30 days",IF(J979&lt;=45,"31-45 days",IF(J979&lt;=60,"46-60 days",IF(J979&lt;=90,"61-90 days",IF(J979&lt;=180,"91-180 days","Over 180 days"))))))</f>
        <v/>
      </c>
      <c r="L979" s="24" t="str">
        <f aca="false">IF(OR(D979="",NOT(OR(B979="Micro",B979="Small"))),"",IF(F979="",E979,F979)+IF(C979="",Settings!$C$10,MIN(C979,Settings!$C$11)))</f>
        <v/>
      </c>
      <c r="M979" s="23" t="str">
        <f aca="false">IF(L979="","",MAX(0,Settings!$C$6-L979))</f>
        <v/>
      </c>
      <c r="N979" s="10" t="str">
        <f aca="false">IF(D979="","",IF(I979&lt;=0,"Paid",IF(NOT(OR(B979="Micro",B979="Small")),"Not covered by s.15",IF(M979&gt;0,"MSME overdue","MSME within due date"))))</f>
        <v/>
      </c>
      <c r="O979" s="22" t="str">
        <f aca="false">IF(N979&lt;&gt;"MSME overdue","",ROUND(I979*((1+Settings!$C$9*Settings!$C$8/12)^(M979/(365/12))-1),0))</f>
        <v/>
      </c>
      <c r="P979" s="10" t="str">
        <f aca="false">IF(OR(L979="",I979&lt;=0),"",IF(L979&lt;=Settings!$C$7,IF(Settings!$C$6&gt;=Settings!$C$7,"Unpaid past due at year end: review","Pay before year end to avoid disallowance"),""))</f>
        <v/>
      </c>
    </row>
    <row r="980" customFormat="false" ht="15" hidden="false" customHeight="false" outlineLevel="0" collapsed="false">
      <c r="A980" s="8"/>
      <c r="B980" s="8"/>
      <c r="C980" s="19"/>
      <c r="D980" s="8"/>
      <c r="E980" s="17"/>
      <c r="F980" s="17"/>
      <c r="G980" s="21"/>
      <c r="H980" s="21"/>
      <c r="I980" s="22" t="str">
        <f aca="false">IF(D980="","",G980-H980)</f>
        <v/>
      </c>
      <c r="J980" s="23" t="str">
        <f aca="false">IF(D980="","",Settings!$C$6-E980)</f>
        <v/>
      </c>
      <c r="K980" s="10" t="str">
        <f aca="false">IF(D980="","",IF(J980&lt;=30,"0-30 days",IF(J980&lt;=45,"31-45 days",IF(J980&lt;=60,"46-60 days",IF(J980&lt;=90,"61-90 days",IF(J980&lt;=180,"91-180 days","Over 180 days"))))))</f>
        <v/>
      </c>
      <c r="L980" s="24" t="str">
        <f aca="false">IF(OR(D980="",NOT(OR(B980="Micro",B980="Small"))),"",IF(F980="",E980,F980)+IF(C980="",Settings!$C$10,MIN(C980,Settings!$C$11)))</f>
        <v/>
      </c>
      <c r="M980" s="23" t="str">
        <f aca="false">IF(L980="","",MAX(0,Settings!$C$6-L980))</f>
        <v/>
      </c>
      <c r="N980" s="10" t="str">
        <f aca="false">IF(D980="","",IF(I980&lt;=0,"Paid",IF(NOT(OR(B980="Micro",B980="Small")),"Not covered by s.15",IF(M980&gt;0,"MSME overdue","MSME within due date"))))</f>
        <v/>
      </c>
      <c r="O980" s="22" t="str">
        <f aca="false">IF(N980&lt;&gt;"MSME overdue","",ROUND(I980*((1+Settings!$C$9*Settings!$C$8/12)^(M980/(365/12))-1),0))</f>
        <v/>
      </c>
      <c r="P980" s="10" t="str">
        <f aca="false">IF(OR(L980="",I980&lt;=0),"",IF(L980&lt;=Settings!$C$7,IF(Settings!$C$6&gt;=Settings!$C$7,"Unpaid past due at year end: review","Pay before year end to avoid disallowance"),""))</f>
        <v/>
      </c>
    </row>
    <row r="981" customFormat="false" ht="15" hidden="false" customHeight="false" outlineLevel="0" collapsed="false">
      <c r="A981" s="8"/>
      <c r="B981" s="8"/>
      <c r="C981" s="19"/>
      <c r="D981" s="8"/>
      <c r="E981" s="17"/>
      <c r="F981" s="17"/>
      <c r="G981" s="21"/>
      <c r="H981" s="21"/>
      <c r="I981" s="22" t="str">
        <f aca="false">IF(D981="","",G981-H981)</f>
        <v/>
      </c>
      <c r="J981" s="23" t="str">
        <f aca="false">IF(D981="","",Settings!$C$6-E981)</f>
        <v/>
      </c>
      <c r="K981" s="10" t="str">
        <f aca="false">IF(D981="","",IF(J981&lt;=30,"0-30 days",IF(J981&lt;=45,"31-45 days",IF(J981&lt;=60,"46-60 days",IF(J981&lt;=90,"61-90 days",IF(J981&lt;=180,"91-180 days","Over 180 days"))))))</f>
        <v/>
      </c>
      <c r="L981" s="24" t="str">
        <f aca="false">IF(OR(D981="",NOT(OR(B981="Micro",B981="Small"))),"",IF(F981="",E981,F981)+IF(C981="",Settings!$C$10,MIN(C981,Settings!$C$11)))</f>
        <v/>
      </c>
      <c r="M981" s="23" t="str">
        <f aca="false">IF(L981="","",MAX(0,Settings!$C$6-L981))</f>
        <v/>
      </c>
      <c r="N981" s="10" t="str">
        <f aca="false">IF(D981="","",IF(I981&lt;=0,"Paid",IF(NOT(OR(B981="Micro",B981="Small")),"Not covered by s.15",IF(M981&gt;0,"MSME overdue","MSME within due date"))))</f>
        <v/>
      </c>
      <c r="O981" s="22" t="str">
        <f aca="false">IF(N981&lt;&gt;"MSME overdue","",ROUND(I981*((1+Settings!$C$9*Settings!$C$8/12)^(M981/(365/12))-1),0))</f>
        <v/>
      </c>
      <c r="P981" s="10" t="str">
        <f aca="false">IF(OR(L981="",I981&lt;=0),"",IF(L981&lt;=Settings!$C$7,IF(Settings!$C$6&gt;=Settings!$C$7,"Unpaid past due at year end: review","Pay before year end to avoid disallowance"),""))</f>
        <v/>
      </c>
    </row>
    <row r="982" customFormat="false" ht="15" hidden="false" customHeight="false" outlineLevel="0" collapsed="false">
      <c r="A982" s="8"/>
      <c r="B982" s="8"/>
      <c r="C982" s="19"/>
      <c r="D982" s="8"/>
      <c r="E982" s="17"/>
      <c r="F982" s="17"/>
      <c r="G982" s="21"/>
      <c r="H982" s="21"/>
      <c r="I982" s="22" t="str">
        <f aca="false">IF(D982="","",G982-H982)</f>
        <v/>
      </c>
      <c r="J982" s="23" t="str">
        <f aca="false">IF(D982="","",Settings!$C$6-E982)</f>
        <v/>
      </c>
      <c r="K982" s="10" t="str">
        <f aca="false">IF(D982="","",IF(J982&lt;=30,"0-30 days",IF(J982&lt;=45,"31-45 days",IF(J982&lt;=60,"46-60 days",IF(J982&lt;=90,"61-90 days",IF(J982&lt;=180,"91-180 days","Over 180 days"))))))</f>
        <v/>
      </c>
      <c r="L982" s="24" t="str">
        <f aca="false">IF(OR(D982="",NOT(OR(B982="Micro",B982="Small"))),"",IF(F982="",E982,F982)+IF(C982="",Settings!$C$10,MIN(C982,Settings!$C$11)))</f>
        <v/>
      </c>
      <c r="M982" s="23" t="str">
        <f aca="false">IF(L982="","",MAX(0,Settings!$C$6-L982))</f>
        <v/>
      </c>
      <c r="N982" s="10" t="str">
        <f aca="false">IF(D982="","",IF(I982&lt;=0,"Paid",IF(NOT(OR(B982="Micro",B982="Small")),"Not covered by s.15",IF(M982&gt;0,"MSME overdue","MSME within due date"))))</f>
        <v/>
      </c>
      <c r="O982" s="22" t="str">
        <f aca="false">IF(N982&lt;&gt;"MSME overdue","",ROUND(I982*((1+Settings!$C$9*Settings!$C$8/12)^(M982/(365/12))-1),0))</f>
        <v/>
      </c>
      <c r="P982" s="10" t="str">
        <f aca="false">IF(OR(L982="",I982&lt;=0),"",IF(L982&lt;=Settings!$C$7,IF(Settings!$C$6&gt;=Settings!$C$7,"Unpaid past due at year end: review","Pay before year end to avoid disallowance"),""))</f>
        <v/>
      </c>
    </row>
    <row r="983" customFormat="false" ht="15" hidden="false" customHeight="false" outlineLevel="0" collapsed="false">
      <c r="A983" s="8"/>
      <c r="B983" s="8"/>
      <c r="C983" s="19"/>
      <c r="D983" s="8"/>
      <c r="E983" s="17"/>
      <c r="F983" s="17"/>
      <c r="G983" s="21"/>
      <c r="H983" s="21"/>
      <c r="I983" s="22" t="str">
        <f aca="false">IF(D983="","",G983-H983)</f>
        <v/>
      </c>
      <c r="J983" s="23" t="str">
        <f aca="false">IF(D983="","",Settings!$C$6-E983)</f>
        <v/>
      </c>
      <c r="K983" s="10" t="str">
        <f aca="false">IF(D983="","",IF(J983&lt;=30,"0-30 days",IF(J983&lt;=45,"31-45 days",IF(J983&lt;=60,"46-60 days",IF(J983&lt;=90,"61-90 days",IF(J983&lt;=180,"91-180 days","Over 180 days"))))))</f>
        <v/>
      </c>
      <c r="L983" s="24" t="str">
        <f aca="false">IF(OR(D983="",NOT(OR(B983="Micro",B983="Small"))),"",IF(F983="",E983,F983)+IF(C983="",Settings!$C$10,MIN(C983,Settings!$C$11)))</f>
        <v/>
      </c>
      <c r="M983" s="23" t="str">
        <f aca="false">IF(L983="","",MAX(0,Settings!$C$6-L983))</f>
        <v/>
      </c>
      <c r="N983" s="10" t="str">
        <f aca="false">IF(D983="","",IF(I983&lt;=0,"Paid",IF(NOT(OR(B983="Micro",B983="Small")),"Not covered by s.15",IF(M983&gt;0,"MSME overdue","MSME within due date"))))</f>
        <v/>
      </c>
      <c r="O983" s="22" t="str">
        <f aca="false">IF(N983&lt;&gt;"MSME overdue","",ROUND(I983*((1+Settings!$C$9*Settings!$C$8/12)^(M983/(365/12))-1),0))</f>
        <v/>
      </c>
      <c r="P983" s="10" t="str">
        <f aca="false">IF(OR(L983="",I983&lt;=0),"",IF(L983&lt;=Settings!$C$7,IF(Settings!$C$6&gt;=Settings!$C$7,"Unpaid past due at year end: review","Pay before year end to avoid disallowance"),""))</f>
        <v/>
      </c>
    </row>
    <row r="984" customFormat="false" ht="15" hidden="false" customHeight="false" outlineLevel="0" collapsed="false">
      <c r="A984" s="8"/>
      <c r="B984" s="8"/>
      <c r="C984" s="19"/>
      <c r="D984" s="8"/>
      <c r="E984" s="17"/>
      <c r="F984" s="17"/>
      <c r="G984" s="21"/>
      <c r="H984" s="21"/>
      <c r="I984" s="22" t="str">
        <f aca="false">IF(D984="","",G984-H984)</f>
        <v/>
      </c>
      <c r="J984" s="23" t="str">
        <f aca="false">IF(D984="","",Settings!$C$6-E984)</f>
        <v/>
      </c>
      <c r="K984" s="10" t="str">
        <f aca="false">IF(D984="","",IF(J984&lt;=30,"0-30 days",IF(J984&lt;=45,"31-45 days",IF(J984&lt;=60,"46-60 days",IF(J984&lt;=90,"61-90 days",IF(J984&lt;=180,"91-180 days","Over 180 days"))))))</f>
        <v/>
      </c>
      <c r="L984" s="24" t="str">
        <f aca="false">IF(OR(D984="",NOT(OR(B984="Micro",B984="Small"))),"",IF(F984="",E984,F984)+IF(C984="",Settings!$C$10,MIN(C984,Settings!$C$11)))</f>
        <v/>
      </c>
      <c r="M984" s="23" t="str">
        <f aca="false">IF(L984="","",MAX(0,Settings!$C$6-L984))</f>
        <v/>
      </c>
      <c r="N984" s="10" t="str">
        <f aca="false">IF(D984="","",IF(I984&lt;=0,"Paid",IF(NOT(OR(B984="Micro",B984="Small")),"Not covered by s.15",IF(M984&gt;0,"MSME overdue","MSME within due date"))))</f>
        <v/>
      </c>
      <c r="O984" s="22" t="str">
        <f aca="false">IF(N984&lt;&gt;"MSME overdue","",ROUND(I984*((1+Settings!$C$9*Settings!$C$8/12)^(M984/(365/12))-1),0))</f>
        <v/>
      </c>
      <c r="P984" s="10" t="str">
        <f aca="false">IF(OR(L984="",I984&lt;=0),"",IF(L984&lt;=Settings!$C$7,IF(Settings!$C$6&gt;=Settings!$C$7,"Unpaid past due at year end: review","Pay before year end to avoid disallowance"),""))</f>
        <v/>
      </c>
    </row>
    <row r="985" customFormat="false" ht="15" hidden="false" customHeight="false" outlineLevel="0" collapsed="false">
      <c r="A985" s="8"/>
      <c r="B985" s="8"/>
      <c r="C985" s="19"/>
      <c r="D985" s="8"/>
      <c r="E985" s="17"/>
      <c r="F985" s="17"/>
      <c r="G985" s="21"/>
      <c r="H985" s="21"/>
      <c r="I985" s="22" t="str">
        <f aca="false">IF(D985="","",G985-H985)</f>
        <v/>
      </c>
      <c r="J985" s="23" t="str">
        <f aca="false">IF(D985="","",Settings!$C$6-E985)</f>
        <v/>
      </c>
      <c r="K985" s="10" t="str">
        <f aca="false">IF(D985="","",IF(J985&lt;=30,"0-30 days",IF(J985&lt;=45,"31-45 days",IF(J985&lt;=60,"46-60 days",IF(J985&lt;=90,"61-90 days",IF(J985&lt;=180,"91-180 days","Over 180 days"))))))</f>
        <v/>
      </c>
      <c r="L985" s="24" t="str">
        <f aca="false">IF(OR(D985="",NOT(OR(B985="Micro",B985="Small"))),"",IF(F985="",E985,F985)+IF(C985="",Settings!$C$10,MIN(C985,Settings!$C$11)))</f>
        <v/>
      </c>
      <c r="M985" s="23" t="str">
        <f aca="false">IF(L985="","",MAX(0,Settings!$C$6-L985))</f>
        <v/>
      </c>
      <c r="N985" s="10" t="str">
        <f aca="false">IF(D985="","",IF(I985&lt;=0,"Paid",IF(NOT(OR(B985="Micro",B985="Small")),"Not covered by s.15",IF(M985&gt;0,"MSME overdue","MSME within due date"))))</f>
        <v/>
      </c>
      <c r="O985" s="22" t="str">
        <f aca="false">IF(N985&lt;&gt;"MSME overdue","",ROUND(I985*((1+Settings!$C$9*Settings!$C$8/12)^(M985/(365/12))-1),0))</f>
        <v/>
      </c>
      <c r="P985" s="10" t="str">
        <f aca="false">IF(OR(L985="",I985&lt;=0),"",IF(L985&lt;=Settings!$C$7,IF(Settings!$C$6&gt;=Settings!$C$7,"Unpaid past due at year end: review","Pay before year end to avoid disallowance"),""))</f>
        <v/>
      </c>
    </row>
    <row r="986" customFormat="false" ht="15" hidden="false" customHeight="false" outlineLevel="0" collapsed="false">
      <c r="A986" s="8"/>
      <c r="B986" s="8"/>
      <c r="C986" s="19"/>
      <c r="D986" s="8"/>
      <c r="E986" s="17"/>
      <c r="F986" s="17"/>
      <c r="G986" s="21"/>
      <c r="H986" s="21"/>
      <c r="I986" s="22" t="str">
        <f aca="false">IF(D986="","",G986-H986)</f>
        <v/>
      </c>
      <c r="J986" s="23" t="str">
        <f aca="false">IF(D986="","",Settings!$C$6-E986)</f>
        <v/>
      </c>
      <c r="K986" s="10" t="str">
        <f aca="false">IF(D986="","",IF(J986&lt;=30,"0-30 days",IF(J986&lt;=45,"31-45 days",IF(J986&lt;=60,"46-60 days",IF(J986&lt;=90,"61-90 days",IF(J986&lt;=180,"91-180 days","Over 180 days"))))))</f>
        <v/>
      </c>
      <c r="L986" s="24" t="str">
        <f aca="false">IF(OR(D986="",NOT(OR(B986="Micro",B986="Small"))),"",IF(F986="",E986,F986)+IF(C986="",Settings!$C$10,MIN(C986,Settings!$C$11)))</f>
        <v/>
      </c>
      <c r="M986" s="23" t="str">
        <f aca="false">IF(L986="","",MAX(0,Settings!$C$6-L986))</f>
        <v/>
      </c>
      <c r="N986" s="10" t="str">
        <f aca="false">IF(D986="","",IF(I986&lt;=0,"Paid",IF(NOT(OR(B986="Micro",B986="Small")),"Not covered by s.15",IF(M986&gt;0,"MSME overdue","MSME within due date"))))</f>
        <v/>
      </c>
      <c r="O986" s="22" t="str">
        <f aca="false">IF(N986&lt;&gt;"MSME overdue","",ROUND(I986*((1+Settings!$C$9*Settings!$C$8/12)^(M986/(365/12))-1),0))</f>
        <v/>
      </c>
      <c r="P986" s="10" t="str">
        <f aca="false">IF(OR(L986="",I986&lt;=0),"",IF(L986&lt;=Settings!$C$7,IF(Settings!$C$6&gt;=Settings!$C$7,"Unpaid past due at year end: review","Pay before year end to avoid disallowance"),""))</f>
        <v/>
      </c>
    </row>
    <row r="987" customFormat="false" ht="15" hidden="false" customHeight="false" outlineLevel="0" collapsed="false">
      <c r="A987" s="8"/>
      <c r="B987" s="8"/>
      <c r="C987" s="19"/>
      <c r="D987" s="8"/>
      <c r="E987" s="17"/>
      <c r="F987" s="17"/>
      <c r="G987" s="21"/>
      <c r="H987" s="21"/>
      <c r="I987" s="22" t="str">
        <f aca="false">IF(D987="","",G987-H987)</f>
        <v/>
      </c>
      <c r="J987" s="23" t="str">
        <f aca="false">IF(D987="","",Settings!$C$6-E987)</f>
        <v/>
      </c>
      <c r="K987" s="10" t="str">
        <f aca="false">IF(D987="","",IF(J987&lt;=30,"0-30 days",IF(J987&lt;=45,"31-45 days",IF(J987&lt;=60,"46-60 days",IF(J987&lt;=90,"61-90 days",IF(J987&lt;=180,"91-180 days","Over 180 days"))))))</f>
        <v/>
      </c>
      <c r="L987" s="24" t="str">
        <f aca="false">IF(OR(D987="",NOT(OR(B987="Micro",B987="Small"))),"",IF(F987="",E987,F987)+IF(C987="",Settings!$C$10,MIN(C987,Settings!$C$11)))</f>
        <v/>
      </c>
      <c r="M987" s="23" t="str">
        <f aca="false">IF(L987="","",MAX(0,Settings!$C$6-L987))</f>
        <v/>
      </c>
      <c r="N987" s="10" t="str">
        <f aca="false">IF(D987="","",IF(I987&lt;=0,"Paid",IF(NOT(OR(B987="Micro",B987="Small")),"Not covered by s.15",IF(M987&gt;0,"MSME overdue","MSME within due date"))))</f>
        <v/>
      </c>
      <c r="O987" s="22" t="str">
        <f aca="false">IF(N987&lt;&gt;"MSME overdue","",ROUND(I987*((1+Settings!$C$9*Settings!$C$8/12)^(M987/(365/12))-1),0))</f>
        <v/>
      </c>
      <c r="P987" s="10" t="str">
        <f aca="false">IF(OR(L987="",I987&lt;=0),"",IF(L987&lt;=Settings!$C$7,IF(Settings!$C$6&gt;=Settings!$C$7,"Unpaid past due at year end: review","Pay before year end to avoid disallowance"),""))</f>
        <v/>
      </c>
    </row>
    <row r="988" customFormat="false" ht="15" hidden="false" customHeight="false" outlineLevel="0" collapsed="false">
      <c r="A988" s="8"/>
      <c r="B988" s="8"/>
      <c r="C988" s="19"/>
      <c r="D988" s="8"/>
      <c r="E988" s="17"/>
      <c r="F988" s="17"/>
      <c r="G988" s="21"/>
      <c r="H988" s="21"/>
      <c r="I988" s="22" t="str">
        <f aca="false">IF(D988="","",G988-H988)</f>
        <v/>
      </c>
      <c r="J988" s="23" t="str">
        <f aca="false">IF(D988="","",Settings!$C$6-E988)</f>
        <v/>
      </c>
      <c r="K988" s="10" t="str">
        <f aca="false">IF(D988="","",IF(J988&lt;=30,"0-30 days",IF(J988&lt;=45,"31-45 days",IF(J988&lt;=60,"46-60 days",IF(J988&lt;=90,"61-90 days",IF(J988&lt;=180,"91-180 days","Over 180 days"))))))</f>
        <v/>
      </c>
      <c r="L988" s="24" t="str">
        <f aca="false">IF(OR(D988="",NOT(OR(B988="Micro",B988="Small"))),"",IF(F988="",E988,F988)+IF(C988="",Settings!$C$10,MIN(C988,Settings!$C$11)))</f>
        <v/>
      </c>
      <c r="M988" s="23" t="str">
        <f aca="false">IF(L988="","",MAX(0,Settings!$C$6-L988))</f>
        <v/>
      </c>
      <c r="N988" s="10" t="str">
        <f aca="false">IF(D988="","",IF(I988&lt;=0,"Paid",IF(NOT(OR(B988="Micro",B988="Small")),"Not covered by s.15",IF(M988&gt;0,"MSME overdue","MSME within due date"))))</f>
        <v/>
      </c>
      <c r="O988" s="22" t="str">
        <f aca="false">IF(N988&lt;&gt;"MSME overdue","",ROUND(I988*((1+Settings!$C$9*Settings!$C$8/12)^(M988/(365/12))-1),0))</f>
        <v/>
      </c>
      <c r="P988" s="10" t="str">
        <f aca="false">IF(OR(L988="",I988&lt;=0),"",IF(L988&lt;=Settings!$C$7,IF(Settings!$C$6&gt;=Settings!$C$7,"Unpaid past due at year end: review","Pay before year end to avoid disallowance"),""))</f>
        <v/>
      </c>
    </row>
    <row r="989" customFormat="false" ht="15" hidden="false" customHeight="false" outlineLevel="0" collapsed="false">
      <c r="A989" s="8"/>
      <c r="B989" s="8"/>
      <c r="C989" s="19"/>
      <c r="D989" s="8"/>
      <c r="E989" s="17"/>
      <c r="F989" s="17"/>
      <c r="G989" s="21"/>
      <c r="H989" s="21"/>
      <c r="I989" s="22" t="str">
        <f aca="false">IF(D989="","",G989-H989)</f>
        <v/>
      </c>
      <c r="J989" s="23" t="str">
        <f aca="false">IF(D989="","",Settings!$C$6-E989)</f>
        <v/>
      </c>
      <c r="K989" s="10" t="str">
        <f aca="false">IF(D989="","",IF(J989&lt;=30,"0-30 days",IF(J989&lt;=45,"31-45 days",IF(J989&lt;=60,"46-60 days",IF(J989&lt;=90,"61-90 days",IF(J989&lt;=180,"91-180 days","Over 180 days"))))))</f>
        <v/>
      </c>
      <c r="L989" s="24" t="str">
        <f aca="false">IF(OR(D989="",NOT(OR(B989="Micro",B989="Small"))),"",IF(F989="",E989,F989)+IF(C989="",Settings!$C$10,MIN(C989,Settings!$C$11)))</f>
        <v/>
      </c>
      <c r="M989" s="23" t="str">
        <f aca="false">IF(L989="","",MAX(0,Settings!$C$6-L989))</f>
        <v/>
      </c>
      <c r="N989" s="10" t="str">
        <f aca="false">IF(D989="","",IF(I989&lt;=0,"Paid",IF(NOT(OR(B989="Micro",B989="Small")),"Not covered by s.15",IF(M989&gt;0,"MSME overdue","MSME within due date"))))</f>
        <v/>
      </c>
      <c r="O989" s="22" t="str">
        <f aca="false">IF(N989&lt;&gt;"MSME overdue","",ROUND(I989*((1+Settings!$C$9*Settings!$C$8/12)^(M989/(365/12))-1),0))</f>
        <v/>
      </c>
      <c r="P989" s="10" t="str">
        <f aca="false">IF(OR(L989="",I989&lt;=0),"",IF(L989&lt;=Settings!$C$7,IF(Settings!$C$6&gt;=Settings!$C$7,"Unpaid past due at year end: review","Pay before year end to avoid disallowance"),""))</f>
        <v/>
      </c>
    </row>
    <row r="990" customFormat="false" ht="15" hidden="false" customHeight="false" outlineLevel="0" collapsed="false">
      <c r="A990" s="8"/>
      <c r="B990" s="8"/>
      <c r="C990" s="19"/>
      <c r="D990" s="8"/>
      <c r="E990" s="17"/>
      <c r="F990" s="17"/>
      <c r="G990" s="21"/>
      <c r="H990" s="21"/>
      <c r="I990" s="22" t="str">
        <f aca="false">IF(D990="","",G990-H990)</f>
        <v/>
      </c>
      <c r="J990" s="23" t="str">
        <f aca="false">IF(D990="","",Settings!$C$6-E990)</f>
        <v/>
      </c>
      <c r="K990" s="10" t="str">
        <f aca="false">IF(D990="","",IF(J990&lt;=30,"0-30 days",IF(J990&lt;=45,"31-45 days",IF(J990&lt;=60,"46-60 days",IF(J990&lt;=90,"61-90 days",IF(J990&lt;=180,"91-180 days","Over 180 days"))))))</f>
        <v/>
      </c>
      <c r="L990" s="24" t="str">
        <f aca="false">IF(OR(D990="",NOT(OR(B990="Micro",B990="Small"))),"",IF(F990="",E990,F990)+IF(C990="",Settings!$C$10,MIN(C990,Settings!$C$11)))</f>
        <v/>
      </c>
      <c r="M990" s="23" t="str">
        <f aca="false">IF(L990="","",MAX(0,Settings!$C$6-L990))</f>
        <v/>
      </c>
      <c r="N990" s="10" t="str">
        <f aca="false">IF(D990="","",IF(I990&lt;=0,"Paid",IF(NOT(OR(B990="Micro",B990="Small")),"Not covered by s.15",IF(M990&gt;0,"MSME overdue","MSME within due date"))))</f>
        <v/>
      </c>
      <c r="O990" s="22" t="str">
        <f aca="false">IF(N990&lt;&gt;"MSME overdue","",ROUND(I990*((1+Settings!$C$9*Settings!$C$8/12)^(M990/(365/12))-1),0))</f>
        <v/>
      </c>
      <c r="P990" s="10" t="str">
        <f aca="false">IF(OR(L990="",I990&lt;=0),"",IF(L990&lt;=Settings!$C$7,IF(Settings!$C$6&gt;=Settings!$C$7,"Unpaid past due at year end: review","Pay before year end to avoid disallowance"),""))</f>
        <v/>
      </c>
    </row>
    <row r="991" customFormat="false" ht="15" hidden="false" customHeight="false" outlineLevel="0" collapsed="false">
      <c r="A991" s="8"/>
      <c r="B991" s="8"/>
      <c r="C991" s="19"/>
      <c r="D991" s="8"/>
      <c r="E991" s="17"/>
      <c r="F991" s="17"/>
      <c r="G991" s="21"/>
      <c r="H991" s="21"/>
      <c r="I991" s="22" t="str">
        <f aca="false">IF(D991="","",G991-H991)</f>
        <v/>
      </c>
      <c r="J991" s="23" t="str">
        <f aca="false">IF(D991="","",Settings!$C$6-E991)</f>
        <v/>
      </c>
      <c r="K991" s="10" t="str">
        <f aca="false">IF(D991="","",IF(J991&lt;=30,"0-30 days",IF(J991&lt;=45,"31-45 days",IF(J991&lt;=60,"46-60 days",IF(J991&lt;=90,"61-90 days",IF(J991&lt;=180,"91-180 days","Over 180 days"))))))</f>
        <v/>
      </c>
      <c r="L991" s="24" t="str">
        <f aca="false">IF(OR(D991="",NOT(OR(B991="Micro",B991="Small"))),"",IF(F991="",E991,F991)+IF(C991="",Settings!$C$10,MIN(C991,Settings!$C$11)))</f>
        <v/>
      </c>
      <c r="M991" s="23" t="str">
        <f aca="false">IF(L991="","",MAX(0,Settings!$C$6-L991))</f>
        <v/>
      </c>
      <c r="N991" s="10" t="str">
        <f aca="false">IF(D991="","",IF(I991&lt;=0,"Paid",IF(NOT(OR(B991="Micro",B991="Small")),"Not covered by s.15",IF(M991&gt;0,"MSME overdue","MSME within due date"))))</f>
        <v/>
      </c>
      <c r="O991" s="22" t="str">
        <f aca="false">IF(N991&lt;&gt;"MSME overdue","",ROUND(I991*((1+Settings!$C$9*Settings!$C$8/12)^(M991/(365/12))-1),0))</f>
        <v/>
      </c>
      <c r="P991" s="10" t="str">
        <f aca="false">IF(OR(L991="",I991&lt;=0),"",IF(L991&lt;=Settings!$C$7,IF(Settings!$C$6&gt;=Settings!$C$7,"Unpaid past due at year end: review","Pay before year end to avoid disallowance"),""))</f>
        <v/>
      </c>
    </row>
    <row r="992" customFormat="false" ht="15" hidden="false" customHeight="false" outlineLevel="0" collapsed="false">
      <c r="A992" s="8"/>
      <c r="B992" s="8"/>
      <c r="C992" s="19"/>
      <c r="D992" s="8"/>
      <c r="E992" s="17"/>
      <c r="F992" s="17"/>
      <c r="G992" s="21"/>
      <c r="H992" s="21"/>
      <c r="I992" s="22" t="str">
        <f aca="false">IF(D992="","",G992-H992)</f>
        <v/>
      </c>
      <c r="J992" s="23" t="str">
        <f aca="false">IF(D992="","",Settings!$C$6-E992)</f>
        <v/>
      </c>
      <c r="K992" s="10" t="str">
        <f aca="false">IF(D992="","",IF(J992&lt;=30,"0-30 days",IF(J992&lt;=45,"31-45 days",IF(J992&lt;=60,"46-60 days",IF(J992&lt;=90,"61-90 days",IF(J992&lt;=180,"91-180 days","Over 180 days"))))))</f>
        <v/>
      </c>
      <c r="L992" s="24" t="str">
        <f aca="false">IF(OR(D992="",NOT(OR(B992="Micro",B992="Small"))),"",IF(F992="",E992,F992)+IF(C992="",Settings!$C$10,MIN(C992,Settings!$C$11)))</f>
        <v/>
      </c>
      <c r="M992" s="23" t="str">
        <f aca="false">IF(L992="","",MAX(0,Settings!$C$6-L992))</f>
        <v/>
      </c>
      <c r="N992" s="10" t="str">
        <f aca="false">IF(D992="","",IF(I992&lt;=0,"Paid",IF(NOT(OR(B992="Micro",B992="Small")),"Not covered by s.15",IF(M992&gt;0,"MSME overdue","MSME within due date"))))</f>
        <v/>
      </c>
      <c r="O992" s="22" t="str">
        <f aca="false">IF(N992&lt;&gt;"MSME overdue","",ROUND(I992*((1+Settings!$C$9*Settings!$C$8/12)^(M992/(365/12))-1),0))</f>
        <v/>
      </c>
      <c r="P992" s="10" t="str">
        <f aca="false">IF(OR(L992="",I992&lt;=0),"",IF(L992&lt;=Settings!$C$7,IF(Settings!$C$6&gt;=Settings!$C$7,"Unpaid past due at year end: review","Pay before year end to avoid disallowance"),""))</f>
        <v/>
      </c>
    </row>
    <row r="993" customFormat="false" ht="15" hidden="false" customHeight="false" outlineLevel="0" collapsed="false">
      <c r="A993" s="8"/>
      <c r="B993" s="8"/>
      <c r="C993" s="19"/>
      <c r="D993" s="8"/>
      <c r="E993" s="17"/>
      <c r="F993" s="17"/>
      <c r="G993" s="21"/>
      <c r="H993" s="21"/>
      <c r="I993" s="22" t="str">
        <f aca="false">IF(D993="","",G993-H993)</f>
        <v/>
      </c>
      <c r="J993" s="23" t="str">
        <f aca="false">IF(D993="","",Settings!$C$6-E993)</f>
        <v/>
      </c>
      <c r="K993" s="10" t="str">
        <f aca="false">IF(D993="","",IF(J993&lt;=30,"0-30 days",IF(J993&lt;=45,"31-45 days",IF(J993&lt;=60,"46-60 days",IF(J993&lt;=90,"61-90 days",IF(J993&lt;=180,"91-180 days","Over 180 days"))))))</f>
        <v/>
      </c>
      <c r="L993" s="24" t="str">
        <f aca="false">IF(OR(D993="",NOT(OR(B993="Micro",B993="Small"))),"",IF(F993="",E993,F993)+IF(C993="",Settings!$C$10,MIN(C993,Settings!$C$11)))</f>
        <v/>
      </c>
      <c r="M993" s="23" t="str">
        <f aca="false">IF(L993="","",MAX(0,Settings!$C$6-L993))</f>
        <v/>
      </c>
      <c r="N993" s="10" t="str">
        <f aca="false">IF(D993="","",IF(I993&lt;=0,"Paid",IF(NOT(OR(B993="Micro",B993="Small")),"Not covered by s.15",IF(M993&gt;0,"MSME overdue","MSME within due date"))))</f>
        <v/>
      </c>
      <c r="O993" s="22" t="str">
        <f aca="false">IF(N993&lt;&gt;"MSME overdue","",ROUND(I993*((1+Settings!$C$9*Settings!$C$8/12)^(M993/(365/12))-1),0))</f>
        <v/>
      </c>
      <c r="P993" s="10" t="str">
        <f aca="false">IF(OR(L993="",I993&lt;=0),"",IF(L993&lt;=Settings!$C$7,IF(Settings!$C$6&gt;=Settings!$C$7,"Unpaid past due at year end: review","Pay before year end to avoid disallowance"),""))</f>
        <v/>
      </c>
    </row>
    <row r="994" customFormat="false" ht="15" hidden="false" customHeight="false" outlineLevel="0" collapsed="false">
      <c r="A994" s="8"/>
      <c r="B994" s="8"/>
      <c r="C994" s="19"/>
      <c r="D994" s="8"/>
      <c r="E994" s="17"/>
      <c r="F994" s="17"/>
      <c r="G994" s="21"/>
      <c r="H994" s="21"/>
      <c r="I994" s="22" t="str">
        <f aca="false">IF(D994="","",G994-H994)</f>
        <v/>
      </c>
      <c r="J994" s="23" t="str">
        <f aca="false">IF(D994="","",Settings!$C$6-E994)</f>
        <v/>
      </c>
      <c r="K994" s="10" t="str">
        <f aca="false">IF(D994="","",IF(J994&lt;=30,"0-30 days",IF(J994&lt;=45,"31-45 days",IF(J994&lt;=60,"46-60 days",IF(J994&lt;=90,"61-90 days",IF(J994&lt;=180,"91-180 days","Over 180 days"))))))</f>
        <v/>
      </c>
      <c r="L994" s="24" t="str">
        <f aca="false">IF(OR(D994="",NOT(OR(B994="Micro",B994="Small"))),"",IF(F994="",E994,F994)+IF(C994="",Settings!$C$10,MIN(C994,Settings!$C$11)))</f>
        <v/>
      </c>
      <c r="M994" s="23" t="str">
        <f aca="false">IF(L994="","",MAX(0,Settings!$C$6-L994))</f>
        <v/>
      </c>
      <c r="N994" s="10" t="str">
        <f aca="false">IF(D994="","",IF(I994&lt;=0,"Paid",IF(NOT(OR(B994="Micro",B994="Small")),"Not covered by s.15",IF(M994&gt;0,"MSME overdue","MSME within due date"))))</f>
        <v/>
      </c>
      <c r="O994" s="22" t="str">
        <f aca="false">IF(N994&lt;&gt;"MSME overdue","",ROUND(I994*((1+Settings!$C$9*Settings!$C$8/12)^(M994/(365/12))-1),0))</f>
        <v/>
      </c>
      <c r="P994" s="10" t="str">
        <f aca="false">IF(OR(L994="",I994&lt;=0),"",IF(L994&lt;=Settings!$C$7,IF(Settings!$C$6&gt;=Settings!$C$7,"Unpaid past due at year end: review","Pay before year end to avoid disallowance"),""))</f>
        <v/>
      </c>
    </row>
    <row r="995" customFormat="false" ht="15" hidden="false" customHeight="false" outlineLevel="0" collapsed="false">
      <c r="A995" s="8"/>
      <c r="B995" s="8"/>
      <c r="C995" s="19"/>
      <c r="D995" s="8"/>
      <c r="E995" s="17"/>
      <c r="F995" s="17"/>
      <c r="G995" s="21"/>
      <c r="H995" s="21"/>
      <c r="I995" s="22" t="str">
        <f aca="false">IF(D995="","",G995-H995)</f>
        <v/>
      </c>
      <c r="J995" s="23" t="str">
        <f aca="false">IF(D995="","",Settings!$C$6-E995)</f>
        <v/>
      </c>
      <c r="K995" s="10" t="str">
        <f aca="false">IF(D995="","",IF(J995&lt;=30,"0-30 days",IF(J995&lt;=45,"31-45 days",IF(J995&lt;=60,"46-60 days",IF(J995&lt;=90,"61-90 days",IF(J995&lt;=180,"91-180 days","Over 180 days"))))))</f>
        <v/>
      </c>
      <c r="L995" s="24" t="str">
        <f aca="false">IF(OR(D995="",NOT(OR(B995="Micro",B995="Small"))),"",IF(F995="",E995,F995)+IF(C995="",Settings!$C$10,MIN(C995,Settings!$C$11)))</f>
        <v/>
      </c>
      <c r="M995" s="23" t="str">
        <f aca="false">IF(L995="","",MAX(0,Settings!$C$6-L995))</f>
        <v/>
      </c>
      <c r="N995" s="10" t="str">
        <f aca="false">IF(D995="","",IF(I995&lt;=0,"Paid",IF(NOT(OR(B995="Micro",B995="Small")),"Not covered by s.15",IF(M995&gt;0,"MSME overdue","MSME within due date"))))</f>
        <v/>
      </c>
      <c r="O995" s="22" t="str">
        <f aca="false">IF(N995&lt;&gt;"MSME overdue","",ROUND(I995*((1+Settings!$C$9*Settings!$C$8/12)^(M995/(365/12))-1),0))</f>
        <v/>
      </c>
      <c r="P995" s="10" t="str">
        <f aca="false">IF(OR(L995="",I995&lt;=0),"",IF(L995&lt;=Settings!$C$7,IF(Settings!$C$6&gt;=Settings!$C$7,"Unpaid past due at year end: review","Pay before year end to avoid disallowance"),""))</f>
        <v/>
      </c>
    </row>
    <row r="996" customFormat="false" ht="15" hidden="false" customHeight="false" outlineLevel="0" collapsed="false">
      <c r="A996" s="8"/>
      <c r="B996" s="8"/>
      <c r="C996" s="19"/>
      <c r="D996" s="8"/>
      <c r="E996" s="17"/>
      <c r="F996" s="17"/>
      <c r="G996" s="21"/>
      <c r="H996" s="21"/>
      <c r="I996" s="22" t="str">
        <f aca="false">IF(D996="","",G996-H996)</f>
        <v/>
      </c>
      <c r="J996" s="23" t="str">
        <f aca="false">IF(D996="","",Settings!$C$6-E996)</f>
        <v/>
      </c>
      <c r="K996" s="10" t="str">
        <f aca="false">IF(D996="","",IF(J996&lt;=30,"0-30 days",IF(J996&lt;=45,"31-45 days",IF(J996&lt;=60,"46-60 days",IF(J996&lt;=90,"61-90 days",IF(J996&lt;=180,"91-180 days","Over 180 days"))))))</f>
        <v/>
      </c>
      <c r="L996" s="24" t="str">
        <f aca="false">IF(OR(D996="",NOT(OR(B996="Micro",B996="Small"))),"",IF(F996="",E996,F996)+IF(C996="",Settings!$C$10,MIN(C996,Settings!$C$11)))</f>
        <v/>
      </c>
      <c r="M996" s="23" t="str">
        <f aca="false">IF(L996="","",MAX(0,Settings!$C$6-L996))</f>
        <v/>
      </c>
      <c r="N996" s="10" t="str">
        <f aca="false">IF(D996="","",IF(I996&lt;=0,"Paid",IF(NOT(OR(B996="Micro",B996="Small")),"Not covered by s.15",IF(M996&gt;0,"MSME overdue","MSME within due date"))))</f>
        <v/>
      </c>
      <c r="O996" s="22" t="str">
        <f aca="false">IF(N996&lt;&gt;"MSME overdue","",ROUND(I996*((1+Settings!$C$9*Settings!$C$8/12)^(M996/(365/12))-1),0))</f>
        <v/>
      </c>
      <c r="P996" s="10" t="str">
        <f aca="false">IF(OR(L996="",I996&lt;=0),"",IF(L996&lt;=Settings!$C$7,IF(Settings!$C$6&gt;=Settings!$C$7,"Unpaid past due at year end: review","Pay before year end to avoid disallowance"),""))</f>
        <v/>
      </c>
    </row>
    <row r="997" customFormat="false" ht="15" hidden="false" customHeight="false" outlineLevel="0" collapsed="false">
      <c r="A997" s="8"/>
      <c r="B997" s="8"/>
      <c r="C997" s="19"/>
      <c r="D997" s="8"/>
      <c r="E997" s="17"/>
      <c r="F997" s="17"/>
      <c r="G997" s="21"/>
      <c r="H997" s="21"/>
      <c r="I997" s="22" t="str">
        <f aca="false">IF(D997="","",G997-H997)</f>
        <v/>
      </c>
      <c r="J997" s="23" t="str">
        <f aca="false">IF(D997="","",Settings!$C$6-E997)</f>
        <v/>
      </c>
      <c r="K997" s="10" t="str">
        <f aca="false">IF(D997="","",IF(J997&lt;=30,"0-30 days",IF(J997&lt;=45,"31-45 days",IF(J997&lt;=60,"46-60 days",IF(J997&lt;=90,"61-90 days",IF(J997&lt;=180,"91-180 days","Over 180 days"))))))</f>
        <v/>
      </c>
      <c r="L997" s="24" t="str">
        <f aca="false">IF(OR(D997="",NOT(OR(B997="Micro",B997="Small"))),"",IF(F997="",E997,F997)+IF(C997="",Settings!$C$10,MIN(C997,Settings!$C$11)))</f>
        <v/>
      </c>
      <c r="M997" s="23" t="str">
        <f aca="false">IF(L997="","",MAX(0,Settings!$C$6-L997))</f>
        <v/>
      </c>
      <c r="N997" s="10" t="str">
        <f aca="false">IF(D997="","",IF(I997&lt;=0,"Paid",IF(NOT(OR(B997="Micro",B997="Small")),"Not covered by s.15",IF(M997&gt;0,"MSME overdue","MSME within due date"))))</f>
        <v/>
      </c>
      <c r="O997" s="22" t="str">
        <f aca="false">IF(N997&lt;&gt;"MSME overdue","",ROUND(I997*((1+Settings!$C$9*Settings!$C$8/12)^(M997/(365/12))-1),0))</f>
        <v/>
      </c>
      <c r="P997" s="10" t="str">
        <f aca="false">IF(OR(L997="",I997&lt;=0),"",IF(L997&lt;=Settings!$C$7,IF(Settings!$C$6&gt;=Settings!$C$7,"Unpaid past due at year end: review","Pay before year end to avoid disallowance"),""))</f>
        <v/>
      </c>
    </row>
    <row r="998" customFormat="false" ht="15" hidden="false" customHeight="false" outlineLevel="0" collapsed="false">
      <c r="A998" s="8"/>
      <c r="B998" s="8"/>
      <c r="C998" s="19"/>
      <c r="D998" s="8"/>
      <c r="E998" s="17"/>
      <c r="F998" s="17"/>
      <c r="G998" s="21"/>
      <c r="H998" s="21"/>
      <c r="I998" s="22" t="str">
        <f aca="false">IF(D998="","",G998-H998)</f>
        <v/>
      </c>
      <c r="J998" s="23" t="str">
        <f aca="false">IF(D998="","",Settings!$C$6-E998)</f>
        <v/>
      </c>
      <c r="K998" s="10" t="str">
        <f aca="false">IF(D998="","",IF(J998&lt;=30,"0-30 days",IF(J998&lt;=45,"31-45 days",IF(J998&lt;=60,"46-60 days",IF(J998&lt;=90,"61-90 days",IF(J998&lt;=180,"91-180 days","Over 180 days"))))))</f>
        <v/>
      </c>
      <c r="L998" s="24" t="str">
        <f aca="false">IF(OR(D998="",NOT(OR(B998="Micro",B998="Small"))),"",IF(F998="",E998,F998)+IF(C998="",Settings!$C$10,MIN(C998,Settings!$C$11)))</f>
        <v/>
      </c>
      <c r="M998" s="23" t="str">
        <f aca="false">IF(L998="","",MAX(0,Settings!$C$6-L998))</f>
        <v/>
      </c>
      <c r="N998" s="10" t="str">
        <f aca="false">IF(D998="","",IF(I998&lt;=0,"Paid",IF(NOT(OR(B998="Micro",B998="Small")),"Not covered by s.15",IF(M998&gt;0,"MSME overdue","MSME within due date"))))</f>
        <v/>
      </c>
      <c r="O998" s="22" t="str">
        <f aca="false">IF(N998&lt;&gt;"MSME overdue","",ROUND(I998*((1+Settings!$C$9*Settings!$C$8/12)^(M998/(365/12))-1),0))</f>
        <v/>
      </c>
      <c r="P998" s="10" t="str">
        <f aca="false">IF(OR(L998="",I998&lt;=0),"",IF(L998&lt;=Settings!$C$7,IF(Settings!$C$6&gt;=Settings!$C$7,"Unpaid past due at year end: review","Pay before year end to avoid disallowance"),""))</f>
        <v/>
      </c>
    </row>
    <row r="999" customFormat="false" ht="15" hidden="false" customHeight="false" outlineLevel="0" collapsed="false">
      <c r="A999" s="8"/>
      <c r="B999" s="8"/>
      <c r="C999" s="19"/>
      <c r="D999" s="8"/>
      <c r="E999" s="17"/>
      <c r="F999" s="17"/>
      <c r="G999" s="21"/>
      <c r="H999" s="21"/>
      <c r="I999" s="22" t="str">
        <f aca="false">IF(D999="","",G999-H999)</f>
        <v/>
      </c>
      <c r="J999" s="23" t="str">
        <f aca="false">IF(D999="","",Settings!$C$6-E999)</f>
        <v/>
      </c>
      <c r="K999" s="10" t="str">
        <f aca="false">IF(D999="","",IF(J999&lt;=30,"0-30 days",IF(J999&lt;=45,"31-45 days",IF(J999&lt;=60,"46-60 days",IF(J999&lt;=90,"61-90 days",IF(J999&lt;=180,"91-180 days","Over 180 days"))))))</f>
        <v/>
      </c>
      <c r="L999" s="24" t="str">
        <f aca="false">IF(OR(D999="",NOT(OR(B999="Micro",B999="Small"))),"",IF(F999="",E999,F999)+IF(C999="",Settings!$C$10,MIN(C999,Settings!$C$11)))</f>
        <v/>
      </c>
      <c r="M999" s="23" t="str">
        <f aca="false">IF(L999="","",MAX(0,Settings!$C$6-L999))</f>
        <v/>
      </c>
      <c r="N999" s="10" t="str">
        <f aca="false">IF(D999="","",IF(I999&lt;=0,"Paid",IF(NOT(OR(B999="Micro",B999="Small")),"Not covered by s.15",IF(M999&gt;0,"MSME overdue","MSME within due date"))))</f>
        <v/>
      </c>
      <c r="O999" s="22" t="str">
        <f aca="false">IF(N999&lt;&gt;"MSME overdue","",ROUND(I999*((1+Settings!$C$9*Settings!$C$8/12)^(M999/(365/12))-1),0))</f>
        <v/>
      </c>
      <c r="P999" s="10" t="str">
        <f aca="false">IF(OR(L999="",I999&lt;=0),"",IF(L999&lt;=Settings!$C$7,IF(Settings!$C$6&gt;=Settings!$C$7,"Unpaid past due at year end: review","Pay before year end to avoid disallowance"),""))</f>
        <v/>
      </c>
    </row>
    <row r="1000" customFormat="false" ht="15" hidden="false" customHeight="false" outlineLevel="0" collapsed="false">
      <c r="A1000" s="8"/>
      <c r="B1000" s="8"/>
      <c r="C1000" s="19"/>
      <c r="D1000" s="8"/>
      <c r="E1000" s="17"/>
      <c r="F1000" s="17"/>
      <c r="G1000" s="21"/>
      <c r="H1000" s="21"/>
      <c r="I1000" s="22" t="str">
        <f aca="false">IF(D1000="","",G1000-H1000)</f>
        <v/>
      </c>
      <c r="J1000" s="23" t="str">
        <f aca="false">IF(D1000="","",Settings!$C$6-E1000)</f>
        <v/>
      </c>
      <c r="K1000" s="10" t="str">
        <f aca="false">IF(D1000="","",IF(J1000&lt;=30,"0-30 days",IF(J1000&lt;=45,"31-45 days",IF(J1000&lt;=60,"46-60 days",IF(J1000&lt;=90,"61-90 days",IF(J1000&lt;=180,"91-180 days","Over 180 days"))))))</f>
        <v/>
      </c>
      <c r="L1000" s="24" t="str">
        <f aca="false">IF(OR(D1000="",NOT(OR(B1000="Micro",B1000="Small"))),"",IF(F1000="",E1000,F1000)+IF(C1000="",Settings!$C$10,MIN(C1000,Settings!$C$11)))</f>
        <v/>
      </c>
      <c r="M1000" s="23" t="str">
        <f aca="false">IF(L1000="","",MAX(0,Settings!$C$6-L1000))</f>
        <v/>
      </c>
      <c r="N1000" s="10" t="str">
        <f aca="false">IF(D1000="","",IF(I1000&lt;=0,"Paid",IF(NOT(OR(B1000="Micro",B1000="Small")),"Not covered by s.15",IF(M1000&gt;0,"MSME overdue","MSME within due date"))))</f>
        <v/>
      </c>
      <c r="O1000" s="22" t="str">
        <f aca="false">IF(N1000&lt;&gt;"MSME overdue","",ROUND(I1000*((1+Settings!$C$9*Settings!$C$8/12)^(M1000/(365/12))-1),0))</f>
        <v/>
      </c>
      <c r="P1000" s="10" t="str">
        <f aca="false">IF(OR(L1000="",I1000&lt;=0),"",IF(L1000&lt;=Settings!$C$7,IF(Settings!$C$6&gt;=Settings!$C$7,"Unpaid past due at year end: review","Pay before year end to avoid disallowance"),""))</f>
        <v/>
      </c>
    </row>
    <row r="1001" customFormat="false" ht="15" hidden="false" customHeight="false" outlineLevel="0" collapsed="false">
      <c r="A1001" s="8"/>
      <c r="B1001" s="8"/>
      <c r="C1001" s="19"/>
      <c r="D1001" s="8"/>
      <c r="E1001" s="17"/>
      <c r="F1001" s="17"/>
      <c r="G1001" s="21"/>
      <c r="H1001" s="21"/>
      <c r="I1001" s="22" t="str">
        <f aca="false">IF(D1001="","",G1001-H1001)</f>
        <v/>
      </c>
      <c r="J1001" s="23" t="str">
        <f aca="false">IF(D1001="","",Settings!$C$6-E1001)</f>
        <v/>
      </c>
      <c r="K1001" s="10" t="str">
        <f aca="false">IF(D1001="","",IF(J1001&lt;=30,"0-30 days",IF(J1001&lt;=45,"31-45 days",IF(J1001&lt;=60,"46-60 days",IF(J1001&lt;=90,"61-90 days",IF(J1001&lt;=180,"91-180 days","Over 180 days"))))))</f>
        <v/>
      </c>
      <c r="L1001" s="24" t="str">
        <f aca="false">IF(OR(D1001="",NOT(OR(B1001="Micro",B1001="Small"))),"",IF(F1001="",E1001,F1001)+IF(C1001="",Settings!$C$10,MIN(C1001,Settings!$C$11)))</f>
        <v/>
      </c>
      <c r="M1001" s="23" t="str">
        <f aca="false">IF(L1001="","",MAX(0,Settings!$C$6-L1001))</f>
        <v/>
      </c>
      <c r="N1001" s="10" t="str">
        <f aca="false">IF(D1001="","",IF(I1001&lt;=0,"Paid",IF(NOT(OR(B1001="Micro",B1001="Small")),"Not covered by s.15",IF(M1001&gt;0,"MSME overdue","MSME within due date"))))</f>
        <v/>
      </c>
      <c r="O1001" s="22" t="str">
        <f aca="false">IF(N1001&lt;&gt;"MSME overdue","",ROUND(I1001*((1+Settings!$C$9*Settings!$C$8/12)^(M1001/(365/12))-1),0))</f>
        <v/>
      </c>
      <c r="P1001" s="10" t="str">
        <f aca="false">IF(OR(L1001="",I1001&lt;=0),"",IF(L1001&lt;=Settings!$C$7,IF(Settings!$C$6&gt;=Settings!$C$7,"Unpaid past due at year end: review","Pay before year end to avoid disallowance"),""))</f>
        <v/>
      </c>
    </row>
    <row r="1002" customFormat="false" ht="15" hidden="false" customHeight="false" outlineLevel="0" collapsed="false">
      <c r="A1002" s="8"/>
      <c r="B1002" s="8"/>
      <c r="C1002" s="19"/>
      <c r="D1002" s="8"/>
      <c r="E1002" s="17"/>
      <c r="F1002" s="17"/>
      <c r="G1002" s="21"/>
      <c r="H1002" s="21"/>
      <c r="I1002" s="22" t="str">
        <f aca="false">IF(D1002="","",G1002-H1002)</f>
        <v/>
      </c>
      <c r="J1002" s="23" t="str">
        <f aca="false">IF(D1002="","",Settings!$C$6-E1002)</f>
        <v/>
      </c>
      <c r="K1002" s="10" t="str">
        <f aca="false">IF(D1002="","",IF(J1002&lt;=30,"0-30 days",IF(J1002&lt;=45,"31-45 days",IF(J1002&lt;=60,"46-60 days",IF(J1002&lt;=90,"61-90 days",IF(J1002&lt;=180,"91-180 days","Over 180 days"))))))</f>
        <v/>
      </c>
      <c r="L1002" s="24" t="str">
        <f aca="false">IF(OR(D1002="",NOT(OR(B1002="Micro",B1002="Small"))),"",IF(F1002="",E1002,F1002)+IF(C1002="",Settings!$C$10,MIN(C1002,Settings!$C$11)))</f>
        <v/>
      </c>
      <c r="M1002" s="23" t="str">
        <f aca="false">IF(L1002="","",MAX(0,Settings!$C$6-L1002))</f>
        <v/>
      </c>
      <c r="N1002" s="10" t="str">
        <f aca="false">IF(D1002="","",IF(I1002&lt;=0,"Paid",IF(NOT(OR(B1002="Micro",B1002="Small")),"Not covered by s.15",IF(M1002&gt;0,"MSME overdue","MSME within due date"))))</f>
        <v/>
      </c>
      <c r="O1002" s="22" t="str">
        <f aca="false">IF(N1002&lt;&gt;"MSME overdue","",ROUND(I1002*((1+Settings!$C$9*Settings!$C$8/12)^(M1002/(365/12))-1),0))</f>
        <v/>
      </c>
      <c r="P1002" s="10" t="str">
        <f aca="false">IF(OR(L1002="",I1002&lt;=0),"",IF(L1002&lt;=Settings!$C$7,IF(Settings!$C$6&gt;=Settings!$C$7,"Unpaid past due at year end: review","Pay before year end to avoid disallowance"),""))</f>
        <v/>
      </c>
    </row>
    <row r="1003" customFormat="false" ht="15" hidden="false" customHeight="false" outlineLevel="0" collapsed="false">
      <c r="A1003" s="8"/>
      <c r="B1003" s="8"/>
      <c r="C1003" s="19"/>
      <c r="D1003" s="8"/>
      <c r="E1003" s="17"/>
      <c r="F1003" s="17"/>
      <c r="G1003" s="21"/>
      <c r="H1003" s="21"/>
      <c r="I1003" s="22" t="str">
        <f aca="false">IF(D1003="","",G1003-H1003)</f>
        <v/>
      </c>
      <c r="J1003" s="23" t="str">
        <f aca="false">IF(D1003="","",Settings!$C$6-E1003)</f>
        <v/>
      </c>
      <c r="K1003" s="10" t="str">
        <f aca="false">IF(D1003="","",IF(J1003&lt;=30,"0-30 days",IF(J1003&lt;=45,"31-45 days",IF(J1003&lt;=60,"46-60 days",IF(J1003&lt;=90,"61-90 days",IF(J1003&lt;=180,"91-180 days","Over 180 days"))))))</f>
        <v/>
      </c>
      <c r="L1003" s="24" t="str">
        <f aca="false">IF(OR(D1003="",NOT(OR(B1003="Micro",B1003="Small"))),"",IF(F1003="",E1003,F1003)+IF(C1003="",Settings!$C$10,MIN(C1003,Settings!$C$11)))</f>
        <v/>
      </c>
      <c r="M1003" s="23" t="str">
        <f aca="false">IF(L1003="","",MAX(0,Settings!$C$6-L1003))</f>
        <v/>
      </c>
      <c r="N1003" s="10" t="str">
        <f aca="false">IF(D1003="","",IF(I1003&lt;=0,"Paid",IF(NOT(OR(B1003="Micro",B1003="Small")),"Not covered by s.15",IF(M1003&gt;0,"MSME overdue","MSME within due date"))))</f>
        <v/>
      </c>
      <c r="O1003" s="22" t="str">
        <f aca="false">IF(N1003&lt;&gt;"MSME overdue","",ROUND(I1003*((1+Settings!$C$9*Settings!$C$8/12)^(M1003/(365/12))-1),0))</f>
        <v/>
      </c>
      <c r="P1003" s="10" t="str">
        <f aca="false">IF(OR(L1003="",I1003&lt;=0),"",IF(L1003&lt;=Settings!$C$7,IF(Settings!$C$6&gt;=Settings!$C$7,"Unpaid past due at year end: review","Pay before year end to avoid disallowance"),""))</f>
        <v/>
      </c>
    </row>
    <row r="1004" customFormat="false" ht="15" hidden="false" customHeight="false" outlineLevel="0" collapsed="false">
      <c r="A1004" s="8"/>
      <c r="B1004" s="8"/>
      <c r="C1004" s="19"/>
      <c r="D1004" s="8"/>
      <c r="E1004" s="17"/>
      <c r="F1004" s="17"/>
      <c r="G1004" s="21"/>
      <c r="H1004" s="21"/>
      <c r="I1004" s="22" t="str">
        <f aca="false">IF(D1004="","",G1004-H1004)</f>
        <v/>
      </c>
      <c r="J1004" s="23" t="str">
        <f aca="false">IF(D1004="","",Settings!$C$6-E1004)</f>
        <v/>
      </c>
      <c r="K1004" s="10" t="str">
        <f aca="false">IF(D1004="","",IF(J1004&lt;=30,"0-30 days",IF(J1004&lt;=45,"31-45 days",IF(J1004&lt;=60,"46-60 days",IF(J1004&lt;=90,"61-90 days",IF(J1004&lt;=180,"91-180 days","Over 180 days"))))))</f>
        <v/>
      </c>
      <c r="L1004" s="24" t="str">
        <f aca="false">IF(OR(D1004="",NOT(OR(B1004="Micro",B1004="Small"))),"",IF(F1004="",E1004,F1004)+IF(C1004="",Settings!$C$10,MIN(C1004,Settings!$C$11)))</f>
        <v/>
      </c>
      <c r="M1004" s="23" t="str">
        <f aca="false">IF(L1004="","",MAX(0,Settings!$C$6-L1004))</f>
        <v/>
      </c>
      <c r="N1004" s="10" t="str">
        <f aca="false">IF(D1004="","",IF(I1004&lt;=0,"Paid",IF(NOT(OR(B1004="Micro",B1004="Small")),"Not covered by s.15",IF(M1004&gt;0,"MSME overdue","MSME within due date"))))</f>
        <v/>
      </c>
      <c r="O1004" s="22" t="str">
        <f aca="false">IF(N1004&lt;&gt;"MSME overdue","",ROUND(I1004*((1+Settings!$C$9*Settings!$C$8/12)^(M1004/(365/12))-1),0))</f>
        <v/>
      </c>
      <c r="P1004" s="10" t="str">
        <f aca="false">IF(OR(L1004="",I1004&lt;=0),"",IF(L1004&lt;=Settings!$C$7,IF(Settings!$C$6&gt;=Settings!$C$7,"Unpaid past due at year end: review","Pay before year end to avoid disallowance"),""))</f>
        <v/>
      </c>
    </row>
    <row r="1005" customFormat="false" ht="15" hidden="false" customHeight="false" outlineLevel="0" collapsed="false">
      <c r="A1005" s="8"/>
      <c r="B1005" s="8"/>
      <c r="C1005" s="19"/>
      <c r="D1005" s="8"/>
      <c r="E1005" s="17"/>
      <c r="F1005" s="17"/>
      <c r="G1005" s="21"/>
      <c r="H1005" s="21"/>
      <c r="I1005" s="22" t="str">
        <f aca="false">IF(D1005="","",G1005-H1005)</f>
        <v/>
      </c>
      <c r="J1005" s="23" t="str">
        <f aca="false">IF(D1005="","",Settings!$C$6-E1005)</f>
        <v/>
      </c>
      <c r="K1005" s="10" t="str">
        <f aca="false">IF(D1005="","",IF(J1005&lt;=30,"0-30 days",IF(J1005&lt;=45,"31-45 days",IF(J1005&lt;=60,"46-60 days",IF(J1005&lt;=90,"61-90 days",IF(J1005&lt;=180,"91-180 days","Over 180 days"))))))</f>
        <v/>
      </c>
      <c r="L1005" s="24" t="str">
        <f aca="false">IF(OR(D1005="",NOT(OR(B1005="Micro",B1005="Small"))),"",IF(F1005="",E1005,F1005)+IF(C1005="",Settings!$C$10,MIN(C1005,Settings!$C$11)))</f>
        <v/>
      </c>
      <c r="M1005" s="23" t="str">
        <f aca="false">IF(L1005="","",MAX(0,Settings!$C$6-L1005))</f>
        <v/>
      </c>
      <c r="N1005" s="10" t="str">
        <f aca="false">IF(D1005="","",IF(I1005&lt;=0,"Paid",IF(NOT(OR(B1005="Micro",B1005="Small")),"Not covered by s.15",IF(M1005&gt;0,"MSME overdue","MSME within due date"))))</f>
        <v/>
      </c>
      <c r="O1005" s="22" t="str">
        <f aca="false">IF(N1005&lt;&gt;"MSME overdue","",ROUND(I1005*((1+Settings!$C$9*Settings!$C$8/12)^(M1005/(365/12))-1),0))</f>
        <v/>
      </c>
      <c r="P1005" s="10" t="str">
        <f aca="false">IF(OR(L1005="",I1005&lt;=0),"",IF(L1005&lt;=Settings!$C$7,IF(Settings!$C$6&gt;=Settings!$C$7,"Unpaid past due at year end: review","Pay before year end to avoid disallowance"),""))</f>
        <v/>
      </c>
    </row>
    <row r="1006" customFormat="false" ht="15" hidden="false" customHeight="false" outlineLevel="0" collapsed="false">
      <c r="A1006" s="8"/>
      <c r="B1006" s="8"/>
      <c r="C1006" s="19"/>
      <c r="D1006" s="8"/>
      <c r="E1006" s="17"/>
      <c r="F1006" s="17"/>
      <c r="G1006" s="21"/>
      <c r="H1006" s="21"/>
      <c r="I1006" s="22" t="str">
        <f aca="false">IF(D1006="","",G1006-H1006)</f>
        <v/>
      </c>
      <c r="J1006" s="23" t="str">
        <f aca="false">IF(D1006="","",Settings!$C$6-E1006)</f>
        <v/>
      </c>
      <c r="K1006" s="10" t="str">
        <f aca="false">IF(D1006="","",IF(J1006&lt;=30,"0-30 days",IF(J1006&lt;=45,"31-45 days",IF(J1006&lt;=60,"46-60 days",IF(J1006&lt;=90,"61-90 days",IF(J1006&lt;=180,"91-180 days","Over 180 days"))))))</f>
        <v/>
      </c>
      <c r="L1006" s="24" t="str">
        <f aca="false">IF(OR(D1006="",NOT(OR(B1006="Micro",B1006="Small"))),"",IF(F1006="",E1006,F1006)+IF(C1006="",Settings!$C$10,MIN(C1006,Settings!$C$11)))</f>
        <v/>
      </c>
      <c r="M1006" s="23" t="str">
        <f aca="false">IF(L1006="","",MAX(0,Settings!$C$6-L1006))</f>
        <v/>
      </c>
      <c r="N1006" s="10" t="str">
        <f aca="false">IF(D1006="","",IF(I1006&lt;=0,"Paid",IF(NOT(OR(B1006="Micro",B1006="Small")),"Not covered by s.15",IF(M1006&gt;0,"MSME overdue","MSME within due date"))))</f>
        <v/>
      </c>
      <c r="O1006" s="22" t="str">
        <f aca="false">IF(N1006&lt;&gt;"MSME overdue","",ROUND(I1006*((1+Settings!$C$9*Settings!$C$8/12)^(M1006/(365/12))-1),0))</f>
        <v/>
      </c>
      <c r="P1006" s="10" t="str">
        <f aca="false">IF(OR(L1006="",I1006&lt;=0),"",IF(L1006&lt;=Settings!$C$7,IF(Settings!$C$6&gt;=Settings!$C$7,"Unpaid past due at year end: review","Pay before year end to avoid disallowance"),""))</f>
        <v/>
      </c>
    </row>
    <row r="1007" customFormat="false" ht="15" hidden="false" customHeight="false" outlineLevel="0" collapsed="false">
      <c r="A1007" s="8"/>
      <c r="B1007" s="8"/>
      <c r="C1007" s="19"/>
      <c r="D1007" s="8"/>
      <c r="E1007" s="17"/>
      <c r="F1007" s="17"/>
      <c r="G1007" s="21"/>
      <c r="H1007" s="21"/>
      <c r="I1007" s="22" t="str">
        <f aca="false">IF(D1007="","",G1007-H1007)</f>
        <v/>
      </c>
      <c r="J1007" s="23" t="str">
        <f aca="false">IF(D1007="","",Settings!$C$6-E1007)</f>
        <v/>
      </c>
      <c r="K1007" s="10" t="str">
        <f aca="false">IF(D1007="","",IF(J1007&lt;=30,"0-30 days",IF(J1007&lt;=45,"31-45 days",IF(J1007&lt;=60,"46-60 days",IF(J1007&lt;=90,"61-90 days",IF(J1007&lt;=180,"91-180 days","Over 180 days"))))))</f>
        <v/>
      </c>
      <c r="L1007" s="24" t="str">
        <f aca="false">IF(OR(D1007="",NOT(OR(B1007="Micro",B1007="Small"))),"",IF(F1007="",E1007,F1007)+IF(C1007="",Settings!$C$10,MIN(C1007,Settings!$C$11)))</f>
        <v/>
      </c>
      <c r="M1007" s="23" t="str">
        <f aca="false">IF(L1007="","",MAX(0,Settings!$C$6-L1007))</f>
        <v/>
      </c>
      <c r="N1007" s="10" t="str">
        <f aca="false">IF(D1007="","",IF(I1007&lt;=0,"Paid",IF(NOT(OR(B1007="Micro",B1007="Small")),"Not covered by s.15",IF(M1007&gt;0,"MSME overdue","MSME within due date"))))</f>
        <v/>
      </c>
      <c r="O1007" s="22" t="str">
        <f aca="false">IF(N1007&lt;&gt;"MSME overdue","",ROUND(I1007*((1+Settings!$C$9*Settings!$C$8/12)^(M1007/(365/12))-1),0))</f>
        <v/>
      </c>
      <c r="P1007" s="10" t="str">
        <f aca="false">IF(OR(L1007="",I1007&lt;=0),"",IF(L1007&lt;=Settings!$C$7,IF(Settings!$C$6&gt;=Settings!$C$7,"Unpaid past due at year end: review","Pay before year end to avoid disallowance"),""))</f>
        <v/>
      </c>
    </row>
    <row r="1008" customFormat="false" ht="15" hidden="false" customHeight="false" outlineLevel="0" collapsed="false">
      <c r="A1008" s="8"/>
      <c r="B1008" s="8"/>
      <c r="C1008" s="19"/>
      <c r="D1008" s="8"/>
      <c r="E1008" s="17"/>
      <c r="F1008" s="17"/>
      <c r="G1008" s="21"/>
      <c r="H1008" s="21"/>
      <c r="I1008" s="22" t="str">
        <f aca="false">IF(D1008="","",G1008-H1008)</f>
        <v/>
      </c>
      <c r="J1008" s="23" t="str">
        <f aca="false">IF(D1008="","",Settings!$C$6-E1008)</f>
        <v/>
      </c>
      <c r="K1008" s="10" t="str">
        <f aca="false">IF(D1008="","",IF(J1008&lt;=30,"0-30 days",IF(J1008&lt;=45,"31-45 days",IF(J1008&lt;=60,"46-60 days",IF(J1008&lt;=90,"61-90 days",IF(J1008&lt;=180,"91-180 days","Over 180 days"))))))</f>
        <v/>
      </c>
      <c r="L1008" s="24" t="str">
        <f aca="false">IF(OR(D1008="",NOT(OR(B1008="Micro",B1008="Small"))),"",IF(F1008="",E1008,F1008)+IF(C1008="",Settings!$C$10,MIN(C1008,Settings!$C$11)))</f>
        <v/>
      </c>
      <c r="M1008" s="23" t="str">
        <f aca="false">IF(L1008="","",MAX(0,Settings!$C$6-L1008))</f>
        <v/>
      </c>
      <c r="N1008" s="10" t="str">
        <f aca="false">IF(D1008="","",IF(I1008&lt;=0,"Paid",IF(NOT(OR(B1008="Micro",B1008="Small")),"Not covered by s.15",IF(M1008&gt;0,"MSME overdue","MSME within due date"))))</f>
        <v/>
      </c>
      <c r="O1008" s="22" t="str">
        <f aca="false">IF(N1008&lt;&gt;"MSME overdue","",ROUND(I1008*((1+Settings!$C$9*Settings!$C$8/12)^(M1008/(365/12))-1),0))</f>
        <v/>
      </c>
      <c r="P1008" s="10" t="str">
        <f aca="false">IF(OR(L1008="",I1008&lt;=0),"",IF(L1008&lt;=Settings!$C$7,IF(Settings!$C$6&gt;=Settings!$C$7,"Unpaid past due at year end: review","Pay before year end to avoid disallowance"),""))</f>
        <v/>
      </c>
    </row>
  </sheetData>
  <conditionalFormatting sqref="N9:N1008">
    <cfRule type="expression" priority="2" aboveAverage="0" equalAverage="0" bottom="0" percent="0" rank="0" text="" dxfId="0">
      <formula>N9="MSME overdue"</formula>
    </cfRule>
  </conditionalFormatting>
  <conditionalFormatting sqref="C9:C1008">
    <cfRule type="expression" priority="3" aboveAverage="0" equalAverage="0" bottom="0" percent="0" rank="0" text="" dxfId="1">
      <formula>AND(OR($B9="Micro",$B9="Small"),C9&gt;45)</formula>
    </cfRule>
  </conditionalFormatting>
  <dataValidations count="1">
    <dataValidation allowBlank="true" error="Pick a value from the list" errorStyle="stop" errorTitle="Invalid entry" operator="between" showDropDown="false" showErrorMessage="false" showInputMessage="false" sqref="B9:B1008" type="list">
      <formula1>"Micro,Small,Medium,Not MSME"</formula1>
      <formula2>0</formula2>
    </dataValidation>
  </dataValidations>
  <printOptions headings="false" gridLines="false" gridLinesSet="true" horizontalCentered="false" verticalCentered="false"/>
  <pageMargins left="0.75" right="0.75" top="1" bottom="1"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E27"/>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52"/>
    <col collapsed="false" customWidth="true" hidden="false" outlineLevel="0" max="2" min="2" style="0" width="18"/>
    <col collapsed="false" customWidth="true" hidden="false" outlineLevel="0" max="4" min="3" style="0" width="14"/>
    <col collapsed="false" customWidth="true" hidden="false" outlineLevel="0" max="5" min="5" style="0" width="16"/>
  </cols>
  <sheetData>
    <row r="1" customFormat="false" ht="17.35" hidden="false" customHeight="false" outlineLevel="0" collapsed="false">
      <c r="A1" s="15" t="s">
        <v>83</v>
      </c>
    </row>
    <row r="2" customFormat="false" ht="15" hidden="false" customHeight="false" outlineLevel="0" collapsed="false">
      <c r="A2" s="16" t="s">
        <v>39</v>
      </c>
    </row>
    <row r="4" customFormat="false" ht="15" hidden="false" customHeight="false" outlineLevel="0" collapsed="false">
      <c r="A4" s="25" t="str">
        <f aca="false">Settings!C5&amp;"  |  As at "&amp;TEXT(Settings!C6,"dd-mmm-yyyy")</f>
        <v>Sample Toll Road SPV Pvt Ltd  |  As at 30-Sep-2026</v>
      </c>
    </row>
    <row r="6" customFormat="false" ht="30" hidden="false" customHeight="true" outlineLevel="0" collapsed="false">
      <c r="A6" s="20" t="s">
        <v>59</v>
      </c>
      <c r="B6" s="20" t="s">
        <v>84</v>
      </c>
      <c r="C6" s="20" t="s">
        <v>85</v>
      </c>
      <c r="D6" s="20" t="s">
        <v>86</v>
      </c>
      <c r="E6" s="20" t="s">
        <v>87</v>
      </c>
    </row>
    <row r="7" customFormat="false" ht="15" hidden="false" customHeight="false" outlineLevel="0" collapsed="false">
      <c r="A7" s="9" t="s">
        <v>88</v>
      </c>
      <c r="B7" s="22" t="n">
        <f aca="false">SUMIFS(Invoices!$I$9:$I$1008,Invoices!$K$9:$K$1008,A7,Invoices!$B$9:$B$1008,"Micro")+SUMIFS(Invoices!$I$9:$I$1008,Invoices!$K$9:$K$1008,A7,Invoices!$B$9:$B$1008,"Small")</f>
        <v>126000</v>
      </c>
      <c r="C7" s="22" t="n">
        <f aca="false">SUMIFS(Invoices!$I$9:$I$1008,Invoices!$K$9:$K$1008,A7,Invoices!$B$9:$B$1008,"Medium")</f>
        <v>0</v>
      </c>
      <c r="D7" s="22" t="n">
        <f aca="false">SUMIFS(Invoices!$I$9:$I$1008,Invoices!$K$9:$K$1008,A7)-B7-C7</f>
        <v>145000</v>
      </c>
      <c r="E7" s="22" t="n">
        <f aca="false">SUM(B7:D7)</f>
        <v>271000</v>
      </c>
    </row>
    <row r="8" customFormat="false" ht="15" hidden="false" customHeight="false" outlineLevel="0" collapsed="false">
      <c r="A8" s="9" t="s">
        <v>89</v>
      </c>
      <c r="B8" s="22" t="n">
        <f aca="false">SUMIFS(Invoices!$I$9:$I$1008,Invoices!$K$9:$K$1008,A8,Invoices!$B$9:$B$1008,"Micro")+SUMIFS(Invoices!$I$9:$I$1008,Invoices!$K$9:$K$1008,A8,Invoices!$B$9:$B$1008,"Small")</f>
        <v>210000</v>
      </c>
      <c r="C8" s="22" t="n">
        <f aca="false">SUMIFS(Invoices!$I$9:$I$1008,Invoices!$K$9:$K$1008,A8,Invoices!$B$9:$B$1008,"Medium")</f>
        <v>0</v>
      </c>
      <c r="D8" s="22" t="n">
        <f aca="false">SUMIFS(Invoices!$I$9:$I$1008,Invoices!$K$9:$K$1008,A8)-B8-C8</f>
        <v>0</v>
      </c>
      <c r="E8" s="22" t="n">
        <f aca="false">SUM(B8:D8)</f>
        <v>210000</v>
      </c>
    </row>
    <row r="9" customFormat="false" ht="15" hidden="false" customHeight="false" outlineLevel="0" collapsed="false">
      <c r="A9" s="9" t="s">
        <v>90</v>
      </c>
      <c r="B9" s="22" t="n">
        <f aca="false">SUMIFS(Invoices!$I$9:$I$1008,Invoices!$K$9:$K$1008,A9,Invoices!$B$9:$B$1008,"Micro")+SUMIFS(Invoices!$I$9:$I$1008,Invoices!$K$9:$K$1008,A9,Invoices!$B$9:$B$1008,"Small")</f>
        <v>950000</v>
      </c>
      <c r="C9" s="22" t="n">
        <f aca="false">SUMIFS(Invoices!$I$9:$I$1008,Invoices!$K$9:$K$1008,A9,Invoices!$B$9:$B$1008,"Medium")</f>
        <v>0</v>
      </c>
      <c r="D9" s="22" t="n">
        <f aca="false">SUMIFS(Invoices!$I$9:$I$1008,Invoices!$K$9:$K$1008,A9)-B9-C9</f>
        <v>0</v>
      </c>
      <c r="E9" s="22" t="n">
        <f aca="false">SUM(B9:D9)</f>
        <v>950000</v>
      </c>
    </row>
    <row r="10" customFormat="false" ht="15" hidden="false" customHeight="false" outlineLevel="0" collapsed="false">
      <c r="A10" s="9" t="s">
        <v>91</v>
      </c>
      <c r="B10" s="22" t="n">
        <f aca="false">SUMIFS(Invoices!$I$9:$I$1008,Invoices!$K$9:$K$1008,A10,Invoices!$B$9:$B$1008,"Micro")+SUMIFS(Invoices!$I$9:$I$1008,Invoices!$K$9:$K$1008,A10,Invoices!$B$9:$B$1008,"Small")</f>
        <v>78000</v>
      </c>
      <c r="C10" s="22" t="n">
        <f aca="false">SUMIFS(Invoices!$I$9:$I$1008,Invoices!$K$9:$K$1008,A10,Invoices!$B$9:$B$1008,"Medium")</f>
        <v>0</v>
      </c>
      <c r="D10" s="22" t="n">
        <f aca="false">SUMIFS(Invoices!$I$9:$I$1008,Invoices!$K$9:$K$1008,A10)-B10-C10</f>
        <v>0</v>
      </c>
      <c r="E10" s="22" t="n">
        <f aca="false">SUM(B10:D10)</f>
        <v>78000</v>
      </c>
    </row>
    <row r="11" customFormat="false" ht="15" hidden="false" customHeight="false" outlineLevel="0" collapsed="false">
      <c r="A11" s="9" t="s">
        <v>92</v>
      </c>
      <c r="B11" s="22" t="n">
        <f aca="false">SUMIFS(Invoices!$I$9:$I$1008,Invoices!$K$9:$K$1008,A11,Invoices!$B$9:$B$1008,"Micro")+SUMIFS(Invoices!$I$9:$I$1008,Invoices!$K$9:$K$1008,A11,Invoices!$B$9:$B$1008,"Small")</f>
        <v>0</v>
      </c>
      <c r="C11" s="22" t="n">
        <f aca="false">SUMIFS(Invoices!$I$9:$I$1008,Invoices!$K$9:$K$1008,A11,Invoices!$B$9:$B$1008,"Medium")</f>
        <v>182000</v>
      </c>
      <c r="D11" s="22" t="n">
        <f aca="false">SUMIFS(Invoices!$I$9:$I$1008,Invoices!$K$9:$K$1008,A11)-B11-C11</f>
        <v>136000</v>
      </c>
      <c r="E11" s="22" t="n">
        <f aca="false">SUM(B11:D11)</f>
        <v>318000</v>
      </c>
    </row>
    <row r="12" customFormat="false" ht="15" hidden="false" customHeight="false" outlineLevel="0" collapsed="false">
      <c r="A12" s="9" t="s">
        <v>93</v>
      </c>
      <c r="B12" s="22" t="n">
        <f aca="false">SUMIFS(Invoices!$I$9:$I$1008,Invoices!$K$9:$K$1008,A12,Invoices!$B$9:$B$1008,"Micro")+SUMIFS(Invoices!$I$9:$I$1008,Invoices!$K$9:$K$1008,A12,Invoices!$B$9:$B$1008,"Small")</f>
        <v>0</v>
      </c>
      <c r="C12" s="22" t="n">
        <f aca="false">SUMIFS(Invoices!$I$9:$I$1008,Invoices!$K$9:$K$1008,A12,Invoices!$B$9:$B$1008,"Medium")</f>
        <v>0</v>
      </c>
      <c r="D12" s="22" t="n">
        <f aca="false">SUMIFS(Invoices!$I$9:$I$1008,Invoices!$K$9:$K$1008,A12)-B12-C12</f>
        <v>0</v>
      </c>
      <c r="E12" s="22" t="n">
        <f aca="false">SUM(B12:D12)</f>
        <v>0</v>
      </c>
    </row>
    <row r="13" customFormat="false" ht="15" hidden="false" customHeight="false" outlineLevel="0" collapsed="false">
      <c r="A13" s="14" t="s">
        <v>94</v>
      </c>
      <c r="B13" s="26" t="n">
        <f aca="false">SUM(B7:B12)</f>
        <v>1364000</v>
      </c>
      <c r="C13" s="26" t="n">
        <f aca="false">SUM(C7:C12)</f>
        <v>182000</v>
      </c>
      <c r="D13" s="26" t="n">
        <f aca="false">SUM(D7:D12)</f>
        <v>281000</v>
      </c>
      <c r="E13" s="26" t="n">
        <f aca="false">SUM(E7:E12)</f>
        <v>1827000</v>
      </c>
    </row>
    <row r="15" customFormat="false" ht="15" hidden="false" customHeight="false" outlineLevel="0" collapsed="false">
      <c r="A15" s="4" t="s">
        <v>95</v>
      </c>
    </row>
    <row r="16" customFormat="false" ht="15" hidden="false" customHeight="false" outlineLevel="0" collapsed="false">
      <c r="A16" s="9" t="s">
        <v>96</v>
      </c>
      <c r="E16" s="22" t="n">
        <f aca="false">SUMIFS(Invoices!$I$9:$I$1008,Invoices!$N$9:$N$1008,"MSME within due date")</f>
        <v>126000</v>
      </c>
    </row>
    <row r="17" customFormat="false" ht="15" hidden="false" customHeight="false" outlineLevel="0" collapsed="false">
      <c r="A17" s="9" t="s">
        <v>97</v>
      </c>
      <c r="E17" s="22" t="n">
        <f aca="false">SUMIFS(Invoices!$I$9:$I$1008,Invoices!$N$9:$N$1008,"MSME overdue")</f>
        <v>1238000</v>
      </c>
    </row>
    <row r="18" customFormat="false" ht="15" hidden="false" customHeight="false" outlineLevel="0" collapsed="false">
      <c r="A18" s="9" t="s">
        <v>98</v>
      </c>
      <c r="E18" s="22" t="n">
        <f aca="false">SUM(Invoices!$O$9:$O$1008)</f>
        <v>5602</v>
      </c>
    </row>
    <row r="19" customFormat="false" ht="15" hidden="false" customHeight="false" outlineLevel="0" collapsed="false">
      <c r="A19" s="9" t="s">
        <v>99</v>
      </c>
      <c r="E19" s="23" t="n">
        <f aca="false">COUNTIF(Invoices!$N$9:$N$1008,"MSME overdue")</f>
        <v>3</v>
      </c>
    </row>
    <row r="20" customFormat="false" ht="15" hidden="false" customHeight="false" outlineLevel="0" collapsed="false">
      <c r="A20" s="9" t="s">
        <v>100</v>
      </c>
      <c r="E20" s="23" t="n">
        <f aca="false">SUMPRODUCT(((Invoices!$B$9:$B$1008="Micro")+(Invoices!$B$9:$B$1008="Small"))*(Invoices!$C$9:$C$1008&gt;Settings!$C$11))</f>
        <v>1</v>
      </c>
    </row>
    <row r="23" customFormat="false" ht="15" hidden="false" customHeight="false" outlineLevel="0" collapsed="false">
      <c r="A23" s="4" t="s">
        <v>101</v>
      </c>
    </row>
    <row r="24" customFormat="false" ht="15" hidden="false" customHeight="false" outlineLevel="0" collapsed="false">
      <c r="A24" s="10" t="s">
        <v>102</v>
      </c>
      <c r="E24" s="27" t="str">
        <f aca="false">IF(ABS(E13-SUM(Invoices!$I$9:$I$1008))&lt;0.5,"OK","CHECK")</f>
        <v>OK</v>
      </c>
    </row>
    <row r="25" customFormat="false" ht="15" hidden="false" customHeight="false" outlineLevel="0" collapsed="false">
      <c r="A25" s="10" t="s">
        <v>103</v>
      </c>
      <c r="E25" s="27" t="str">
        <f aca="false">IF(E17=0,"OK","CHECK")</f>
        <v>CHECK</v>
      </c>
    </row>
    <row r="26" customFormat="false" ht="15" hidden="false" customHeight="false" outlineLevel="0" collapsed="false">
      <c r="A26" s="10" t="s">
        <v>104</v>
      </c>
      <c r="E26" s="27" t="str">
        <f aca="false">IF(COUNTIFS(Invoices!$D$9:$D$1008,"&lt;&gt;",Invoices!$B$9:$B$1008,"")=0,"OK","CHECK")</f>
        <v>OK</v>
      </c>
    </row>
    <row r="27" customFormat="false" ht="15" hidden="false" customHeight="false" outlineLevel="0" collapsed="false">
      <c r="A27" s="10" t="s">
        <v>105</v>
      </c>
      <c r="E27" s="27" t="str">
        <f aca="false">IF(COUNTIF(Invoices!$I$9:$I$1008,"&lt;0")=0,"OK","CHECK")</f>
        <v>OK</v>
      </c>
    </row>
  </sheetData>
  <conditionalFormatting sqref="E24:E27">
    <cfRule type="cellIs" priority="2" operator="equal" aboveAverage="0" equalAverage="0" bottom="0" percent="0" rank="0" text="" dxfId="2">
      <formula>"CHECK"</formula>
    </cfRule>
  </conditionalFormatting>
  <printOptions headings="false" gridLines="false" gridLinesSet="true" horizontalCentered="false" verticalCentered="false"/>
  <pageMargins left="0.75" right="0.75" top="1" bottom="1"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0</TotalTime>
  <Application>LibreOffice/24.2.7.2$Linux_X86_64 LibreOffice_project/420$Build-2</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2026-10-25T22:48:18Z</dcterms:created>
  <dc:creator>sachinnagpal.in</dc:creator>
  <dc:description/>
  <dc:language>en-US</dc:language>
  <cp:lastModifiedBy/>
  <dcterms:modified xsi:type="dcterms:W3CDTF">2026-10-25T22:48:18Z</dcterms:modified>
  <cp:revision>0</cp:revision>
  <dc:subject/>
  <dc:title>T-AP-Ageing-MSME-Tracker.xlsx</dc:title>
</cp:coreProperties>
</file>

<file path=docProps/custom.xml><?xml version="1.0" encoding="utf-8"?>
<Properties xmlns="http://schemas.openxmlformats.org/officeDocument/2006/custom-properties" xmlns:vt="http://schemas.openxmlformats.org/officeDocument/2006/docPropsVTypes"/>
</file>