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4.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charts/chart1.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Tariff" sheetId="2" state="visible" r:id="rId4"/>
    <sheet name="Monthly Data" sheetId="3" state="visible" r:id="rId5"/>
    <sheet name="Dashboard"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<sst xmlns="http://schemas.openxmlformats.org/spreadsheetml/2006/main" count="259" uniqueCount="93">
  <si>
    <t xml:space="preserve">Template F: Toll Revenue &amp; Traffic MIS</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</si>
  <si>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</si>
  <si>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</si>
  <si>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</si>
  <si>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 monthly management report for toll plazas. You enter traffic counts and revenue collected by plaza and vehicle class; the template works out paying traffic, average daily traffic (ADT), expected revenue at the published single-journey rate, the gap between expected and actual collection (return-journey discounts, monthly passes, exemptions or leakage), budget variance and growth over last year. A one-page dashboard lets you pick a month and a plaza.</t>
  </si>
  <si>
    <t xml:space="preserve">How to use it (step by step)</t>
  </si>
  <si>
    <t xml:space="preserve">Step 1</t>
  </si>
  <si>
    <t xml:space="preserve">Go to 'Tariff'. Type your plaza names and the single-journey toll rate for each vehicle class at each plaza (sample rates are made up).</t>
  </si>
  <si>
    <t xml:space="preserve">Step 2</t>
  </si>
  <si>
    <t xml:space="preserve">Go to 'Monthly Data'. Each row is one month + plaza + vehicle class. Type the month (first day of the month), plaza, vehicle class, total vehicles crossed, exempt vehicles, actual toll revenue collected, budgeted revenue and last year's vehicle count for the same month. Replace the sample rows with your own.</t>
  </si>
  <si>
    <t xml:space="preserve">Step 3</t>
  </si>
  <si>
    <t xml:space="preserve">The grey-black columns fill in automatically: paying vehicles, ADT, tariff, expected revenue, collection gap and growth.</t>
  </si>
  <si>
    <t xml:space="preserve">Step 4</t>
  </si>
  <si>
    <t xml:space="preserve">Go to 'Dashboard'. In the yellow cells pick a month and a plaza (or 'All'). The class-wise table and the 12-month trend update by themselves.</t>
  </si>
  <si>
    <t xml:space="preserve">Step 5</t>
  </si>
  <si>
    <t xml:space="preserve">Look at 'Collection gap %'. A gap bigger than usual is a prompt to look at discounts, passes, exemptions and possible leakage. Use the checks at the bottom of the Dashboard.</t>
  </si>
  <si>
    <t xml:space="preserve">Tabs in this file</t>
  </si>
  <si>
    <t xml:space="preserve">Tariff</t>
  </si>
  <si>
    <t xml:space="preserve">Plaza names, vehicle classes and single-journey rates.</t>
  </si>
  <si>
    <t xml:space="preserve">Monthly Data</t>
  </si>
  <si>
    <t xml:space="preserve">One row per month, plaza and class with traffic and revenue.</t>
  </si>
  <si>
    <t xml:space="preserve">Dashboard</t>
  </si>
  <si>
    <t xml:space="preserve">Pick a month and plaza: class-wise MIS, 12-month trend, chart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</si>
  <si>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</si>
  <si>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</si>
  <si>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</si>
  <si>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</si>
  <si>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</si>
  <si>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</si>
  <si>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</si>
  <si>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</si>
  <si>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</si>
  <si>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Paying vehicles = total vehicles - exempt vehicles.</t>
  </si>
  <si>
    <t xml:space="preserve">Expected revenue = paying vehicles x single-journey rate. Actual collection is normally lower because of return-journey and monthly-pass discounts and local concessions, so read the gap as a trend, not as an error.</t>
  </si>
  <si>
    <t xml:space="preserve">ADT (average daily traffic) = vehicles in the month / days in the month.</t>
  </si>
  <si>
    <t xml:space="preserve">Growth = (this year's vehicles / last year's vehicles for the same month) - 1.</t>
  </si>
  <si>
    <t xml:space="preserve">Rates in the sample are illustrative. Real tariffs follow the applicable fee rules and are revised each year.</t>
  </si>
  <si>
    <t xml:space="preserve">Capacity: 1,000 data rows (for example 3 plazas x 7 classes x 12 months = 252).</t>
  </si>
  <si>
    <t xml:space="preserve">Version</t>
  </si>
  <si>
    <t xml:space="preserve">v1.0, October 2026. Works in Excel 2010 or later, Excel for Microsoft 365, LibreOffice and Google Sheets. Amounts in Indian Rupees (₹).</t>
  </si>
  <si>
    <t xml:space="preserve">Single-Journey Tariff (₹ per vehicle)</t>
  </si>
  <si>
    <t xml:space="preserve">For computation and reconciliation assistance only; not a substitute for formal statutory audit or legal tax advice.</t>
  </si>
  <si>
    <t xml:space="preserve">Rates are illustrative only.</t>
  </si>
  <si>
    <t xml:space="preserve">Vehicle class</t>
  </si>
  <si>
    <t xml:space="preserve">Sample Plaza North</t>
  </si>
  <si>
    <t xml:space="preserve">Sample Plaza South</t>
  </si>
  <si>
    <t xml:space="preserve">Car / Jeep / Van</t>
  </si>
  <si>
    <t xml:space="preserve">LCV</t>
  </si>
  <si>
    <t xml:space="preserve">Bus / Truck (2 axle)</t>
  </si>
  <si>
    <t xml:space="preserve">3-axle commercial</t>
  </si>
  <si>
    <t xml:space="preserve">4 to 6 axle (MAV)</t>
  </si>
  <si>
    <t xml:space="preserve">7 or more axle</t>
  </si>
  <si>
    <t xml:space="preserve">Row 5 = plaza names (type up to five). Column A = vehicle classes (up to eight).</t>
  </si>
  <si>
    <t xml:space="preserve">Monthly Traffic and Revenue Data</t>
  </si>
  <si>
    <t xml:space="preserve">Sample rows are illustrative only.</t>
  </si>
  <si>
    <t xml:space="preserve">Month (1st)</t>
  </si>
  <si>
    <t xml:space="preserve">Plaza</t>
  </si>
  <si>
    <t xml:space="preserve">Total vehicles</t>
  </si>
  <si>
    <t xml:space="preserve">Exempt vehicles</t>
  </si>
  <si>
    <t xml:space="preserve">Actual revenue (₹)</t>
  </si>
  <si>
    <t xml:space="preserve">Budget revenue (₹)</t>
  </si>
  <si>
    <t xml:space="preserve">Last year vehicles (same month)</t>
  </si>
  <si>
    <t xml:space="preserve">Days in month</t>
  </si>
  <si>
    <t xml:space="preserve">Paying vehicles</t>
  </si>
  <si>
    <t xml:space="preserve">ADT (vehicles/day)</t>
  </si>
  <si>
    <t xml:space="preserve">Tariff (₹)</t>
  </si>
  <si>
    <t xml:space="preserve">Expected revenue (₹)</t>
  </si>
  <si>
    <t xml:space="preserve">Collection gap (₹)</t>
  </si>
  <si>
    <t xml:space="preserve">Collection gap %</t>
  </si>
  <si>
    <t xml:space="preserve">Budget variance (₹)</t>
  </si>
  <si>
    <t xml:space="preserve">Growth vs last year</t>
  </si>
  <si>
    <t xml:space="preserve">Toll MIS Dashboard (₹)</t>
  </si>
  <si>
    <t xml:space="preserve">Month</t>
  </si>
  <si>
    <t xml:space="preserve">Plaza (or All)</t>
  </si>
  <si>
    <t xml:space="preserve">All</t>
  </si>
  <si>
    <t xml:space="preserve">Tip: type any plaza name from the Tariff tab, or All.</t>
  </si>
  <si>
    <t xml:space="preserve">Plaza filter used</t>
  </si>
  <si>
    <t xml:space="preserve">Month used</t>
  </si>
  <si>
    <t xml:space="preserve">Vehicles</t>
  </si>
  <si>
    <t xml:space="preserve">ADT</t>
  </si>
  <si>
    <t xml:space="preserve">Budget (₹)</t>
  </si>
  <si>
    <t xml:space="preserve">Variance vs budget (₹)</t>
  </si>
  <si>
    <t xml:space="preserve">Variance %</t>
  </si>
  <si>
    <t xml:space="preserve">Revenue share</t>
  </si>
  <si>
    <t xml:space="preserve">TOTAL</t>
  </si>
  <si>
    <t xml:space="preserve">12-month trend (ending with the month above)</t>
  </si>
  <si>
    <t xml:space="preserve">Variance (₹)</t>
  </si>
  <si>
    <t xml:space="preserve">12-month total</t>
  </si>
  <si>
    <t xml:space="preserve">Checks</t>
  </si>
  <si>
    <t xml:space="preserve">All data rows have a tariff (plaza and class found on Tariff tab)</t>
  </si>
  <si>
    <t xml:space="preserve">Exempt vehicles never exceed total vehicles</t>
  </si>
  <si>
    <t xml:space="preserve">Class-wise total = all-class total for the month</t>
  </si>
  <si>
    <t xml:space="preserve">Every data row has month, plaza and class</t>
  </si>
</sst>
</file>

<file path=xl/styles.xml><?xml version="1.0" encoding="utf-8"?>
<styleSheet xmlns="http://schemas.openxmlformats.org/spreadsheetml/2006/main">
  <numFmts count="6">
    <numFmt numFmtId="164" formatCode="General"/>
    <numFmt numFmtId="165" formatCode="#,##0;\(#,##0\);\-"/>
    <numFmt numFmtId="166" formatCode="mmm\-yy"/>
    <numFmt numFmtId="167" formatCode="0"/>
    <numFmt numFmtId="168" formatCode="0.0%;\(0.0%\);\-"/>
    <numFmt numFmtId="169" formatCode="#,##0"/>
  </numFmts>
  <fonts count="19">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b val="true"/>
      <sz val="11"/>
      <color rgb="FF0000FF"/>
      <name val="Arial"/>
      <family val="0"/>
      <charset val="1"/>
    </font>
    <font>
      <i val="true"/>
      <sz val="9"/>
      <name val="Arial"/>
      <family val="0"/>
      <charset val="1"/>
    </font>
    <font>
      <b val="true"/>
      <sz val="18"/>
      <color rgb="FF000000"/>
      <name val="Calibri"/>
      <family val="2"/>
    </font>
    <font>
      <sz val="10"/>
      <color rgb="FF000000"/>
      <name val="Calibri"/>
      <family val="2"/>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D9D9D9"/>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5" fontId="9" fillId="6" borderId="1" xfId="0" applyFont="true" applyBorder="true" applyAlignment="false" applyProtection="false">
      <alignment horizontal="general" vertical="bottom" textRotation="0" wrapText="false" indent="0" shrinkToFit="false"/>
      <protection locked="true" hidden="false"/>
    </xf>
    <xf numFmtId="168"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ont>
        <name val="Arial"/>
        <charset val="1"/>
        <family val="0"/>
        <color rgb="FFC00000"/>
      </font>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78787"/>
      <rgbColor rgb="FF9999FF"/>
      <rgbColor rgb="FFC0504D"/>
      <rgbColor rgb="FFFFF2CC"/>
      <rgbColor rgb="FFD9E1F2"/>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4F81BD"/>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Actual vs budget revenue (₹)</a:t>
            </a:r>
          </a:p>
        </c:rich>
      </c:tx>
      <c:overlay val="0"/>
      <c:spPr>
        <a:noFill/>
        <a:ln w="0">
          <a:noFill/>
        </a:ln>
      </c:spPr>
    </c:title>
    <c:autoTitleDeleted val="0"/>
    <c:plotArea>
      <c:barChart>
        <c:barDir val="col"/>
        <c:grouping val="clustered"/>
        <c:varyColors val="0"/>
        <c:ser>
          <c:idx val="0"/>
          <c:order val="0"/>
          <c:tx>
            <c:strRef>
              <c:f>Dashboard!D22</c:f>
              <c:strCache>
                <c:ptCount val="1"/>
                <c:pt idx="0">
                  <c:v>Actual revenue (₹)</c:v>
                </c:pt>
              </c:strCache>
            </c:strRef>
          </c:tx>
          <c:spPr>
            <a:solidFill>
              <a:srgbClr val="4f81bd"/>
            </a:solidFill>
            <a:ln w="0">
              <a:no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Dashboard!$A$23:$A$34</c:f>
              <c:strCache>
                <c:ptCount val="12"/>
                <c:pt idx="0">
                  <c:v>Oct-25</c:v>
                </c:pt>
                <c:pt idx="1">
                  <c:v>Nov-25</c:v>
                </c:pt>
                <c:pt idx="2">
                  <c:v>Dec-25</c:v>
                </c:pt>
                <c:pt idx="3">
                  <c:v>Jan-26</c:v>
                </c:pt>
                <c:pt idx="4">
                  <c:v>Feb-26</c:v>
                </c:pt>
                <c:pt idx="5">
                  <c:v>Mar-26</c:v>
                </c:pt>
                <c:pt idx="6">
                  <c:v>Apr-26</c:v>
                </c:pt>
                <c:pt idx="7">
                  <c:v>May-26</c:v>
                </c:pt>
                <c:pt idx="8">
                  <c:v>Jun-26</c:v>
                </c:pt>
                <c:pt idx="9">
                  <c:v>Jul-26</c:v>
                </c:pt>
                <c:pt idx="10">
                  <c:v>Aug-26</c:v>
                </c:pt>
                <c:pt idx="11">
                  <c:v>Sep-26</c:v>
                </c:pt>
              </c:strCache>
            </c:strRef>
          </c:cat>
          <c:val>
            <c:numRef>
              <c:f>Dashboard!$D$23:$D$34</c:f>
              <c:numCache>
                <c:formatCode>#,##0;\(#,##0\);\-</c:formatCode>
                <c:ptCount val="12"/>
                <c:pt idx="0">
                  <c:v>0</c:v>
                </c:pt>
                <c:pt idx="1">
                  <c:v>0</c:v>
                </c:pt>
                <c:pt idx="2">
                  <c:v>0</c:v>
                </c:pt>
                <c:pt idx="3">
                  <c:v>0</c:v>
                </c:pt>
                <c:pt idx="4">
                  <c:v>0</c:v>
                </c:pt>
                <c:pt idx="5">
                  <c:v>0</c:v>
                </c:pt>
                <c:pt idx="6">
                  <c:v>228846054</c:v>
                </c:pt>
                <c:pt idx="7">
                  <c:v>246787884</c:v>
                </c:pt>
                <c:pt idx="8">
                  <c:v>214504712</c:v>
                </c:pt>
                <c:pt idx="9">
                  <c:v>213285071</c:v>
                </c:pt>
                <c:pt idx="10">
                  <c:v>227504236</c:v>
                </c:pt>
                <c:pt idx="11">
                  <c:v>240453062</c:v>
                </c:pt>
              </c:numCache>
            </c:numRef>
          </c:val>
        </c:ser>
        <c:ser>
          <c:idx val="1"/>
          <c:order val="1"/>
          <c:tx>
            <c:strRef>
              <c:f>Dashboard!E22</c:f>
              <c:strCache>
                <c:ptCount val="1"/>
                <c:pt idx="0">
                  <c:v>Budget (₹)</c:v>
                </c:pt>
              </c:strCache>
            </c:strRef>
          </c:tx>
          <c:spPr>
            <a:solidFill>
              <a:srgbClr val="c0504d"/>
            </a:solidFill>
            <a:ln w="0">
              <a:no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Dashboard!$A$23:$A$34</c:f>
              <c:strCache>
                <c:ptCount val="12"/>
                <c:pt idx="0">
                  <c:v>Oct-25</c:v>
                </c:pt>
                <c:pt idx="1">
                  <c:v>Nov-25</c:v>
                </c:pt>
                <c:pt idx="2">
                  <c:v>Dec-25</c:v>
                </c:pt>
                <c:pt idx="3">
                  <c:v>Jan-26</c:v>
                </c:pt>
                <c:pt idx="4">
                  <c:v>Feb-26</c:v>
                </c:pt>
                <c:pt idx="5">
                  <c:v>Mar-26</c:v>
                </c:pt>
                <c:pt idx="6">
                  <c:v>Apr-26</c:v>
                </c:pt>
                <c:pt idx="7">
                  <c:v>May-26</c:v>
                </c:pt>
                <c:pt idx="8">
                  <c:v>Jun-26</c:v>
                </c:pt>
                <c:pt idx="9">
                  <c:v>Jul-26</c:v>
                </c:pt>
                <c:pt idx="10">
                  <c:v>Aug-26</c:v>
                </c:pt>
                <c:pt idx="11">
                  <c:v>Sep-26</c:v>
                </c:pt>
              </c:strCache>
            </c:strRef>
          </c:cat>
          <c:val>
            <c:numRef>
              <c:f>Dashboard!$E$23:$E$34</c:f>
              <c:numCache>
                <c:formatCode>#,##0;\(#,##0\);\-</c:formatCode>
                <c:ptCount val="12"/>
                <c:pt idx="0">
                  <c:v>0</c:v>
                </c:pt>
                <c:pt idx="1">
                  <c:v>0</c:v>
                </c:pt>
                <c:pt idx="2">
                  <c:v>0</c:v>
                </c:pt>
                <c:pt idx="3">
                  <c:v>0</c:v>
                </c:pt>
                <c:pt idx="4">
                  <c:v>0</c:v>
                </c:pt>
                <c:pt idx="5">
                  <c:v>0</c:v>
                </c:pt>
                <c:pt idx="6">
                  <c:v>233332000</c:v>
                </c:pt>
                <c:pt idx="7">
                  <c:v>241110000</c:v>
                </c:pt>
                <c:pt idx="8">
                  <c:v>233332000</c:v>
                </c:pt>
                <c:pt idx="9">
                  <c:v>241110000</c:v>
                </c:pt>
                <c:pt idx="10">
                  <c:v>241110000</c:v>
                </c:pt>
                <c:pt idx="11">
                  <c:v>233332000</c:v>
                </c:pt>
              </c:numCache>
            </c:numRef>
          </c:val>
        </c:ser>
        <c:gapWidth val="150"/>
        <c:overlap val="0"/>
        <c:axId val="8333968"/>
        <c:axId val="94563767"/>
      </c:barChart>
      <c:catAx>
        <c:axId val="8333968"/>
        <c:scaling>
          <c:orientation val="minMax"/>
        </c:scaling>
        <c:delete val="0"/>
        <c:axPos val="b"/>
        <c:numFmt formatCode="mmm\-yy"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94563767"/>
        <c:crosses val="autoZero"/>
        <c:auto val="1"/>
        <c:lblAlgn val="ctr"/>
        <c:lblOffset val="100"/>
        <c:noMultiLvlLbl val="0"/>
      </c:catAx>
      <c:valAx>
        <c:axId val="94563767"/>
        <c:scaling>
          <c:orientation val="minMax"/>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8333968"/>
        <c:crosses val="autoZero"/>
        <c:crossBetween val="between"/>
      </c:valAx>
      <c:spPr>
        <a:noFill/>
        <a:ln w="0">
          <a:noFill/>
        </a:ln>
      </c:spPr>
    </c:plotArea>
    <c:legend>
      <c:legendPos val="r"/>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8</xdr:col>
      <xdr:colOff>0</xdr:colOff>
      <xdr:row>19</xdr:row>
      <xdr:rowOff>160920</xdr:rowOff>
    </xdr:from>
    <xdr:to>
      <xdr:col>16</xdr:col>
      <xdr:colOff>86760</xdr:colOff>
      <xdr:row>33</xdr:row>
      <xdr:rowOff>2880</xdr:rowOff>
    </xdr:to>
    <xdr:graphicFrame>
      <xdr:nvGraphicFramePr>
        <xdr:cNvPr id="0" name="Chart 1"/>
        <xdr:cNvGraphicFramePr/>
      </xdr:nvGraphicFramePr>
      <xdr:xfrm>
        <a:off x="8599320" y="4172040"/>
        <a:ext cx="6479640" cy="269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4.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6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15" hidden="false" customHeight="true" outlineLevel="0" collapsed="false">
      <c r="B28" s="13" t="s">
        <v>31</v>
      </c>
      <c r="C28" s="7" t="s">
        <v>32</v>
      </c>
    </row>
    <row r="29" customFormat="false" ht="45" hidden="false" customHeight="true" outlineLevel="0" collapsed="false">
      <c r="B29" s="13" t="s">
        <v>31</v>
      </c>
      <c r="C29" s="7" t="s">
        <v>33</v>
      </c>
    </row>
    <row r="30" customFormat="false" ht="15" hidden="false" customHeight="true" outlineLevel="0" collapsed="false">
      <c r="B30" s="13" t="s">
        <v>31</v>
      </c>
      <c r="C30" s="7" t="s">
        <v>34</v>
      </c>
    </row>
    <row r="31" customFormat="false" ht="15" hidden="false" customHeight="true" outlineLevel="0" collapsed="false">
      <c r="B31" s="13" t="s">
        <v>31</v>
      </c>
      <c r="C31" s="7" t="s">
        <v>35</v>
      </c>
    </row>
    <row r="32" customFormat="false" ht="30" hidden="false" customHeight="true" outlineLevel="0" collapsed="false">
      <c r="B32" s="13" t="s">
        <v>31</v>
      </c>
      <c r="C32" s="7" t="s">
        <v>36</v>
      </c>
    </row>
    <row r="33" customFormat="false" ht="15" hidden="false" customHeight="true" outlineLevel="0" collapsed="false">
      <c r="B33" s="13" t="s">
        <v>31</v>
      </c>
      <c r="C33" s="7" t="s">
        <v>37</v>
      </c>
    </row>
    <row r="35" customFormat="false" ht="15" hidden="false" customHeight="false" outlineLevel="0" collapsed="false">
      <c r="B35" s="14" t="s">
        <v>38</v>
      </c>
      <c r="C35" s="9" t="s">
        <v>39</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1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6" min="2" style="0" width="20"/>
  </cols>
  <sheetData>
    <row r="1" customFormat="false" ht="17.35" hidden="false" customHeight="false" outlineLevel="0" collapsed="false">
      <c r="A1" s="15" t="s">
        <v>40</v>
      </c>
    </row>
    <row r="2" customFormat="false" ht="15" hidden="false" customHeight="false" outlineLevel="0" collapsed="false">
      <c r="A2" s="16" t="s">
        <v>41</v>
      </c>
    </row>
    <row r="3" customFormat="false" ht="15" hidden="false" customHeight="false" outlineLevel="0" collapsed="false">
      <c r="A3" s="2" t="s">
        <v>42</v>
      </c>
    </row>
    <row r="5" customFormat="false" ht="30" hidden="false" customHeight="true" outlineLevel="0" collapsed="false">
      <c r="A5" s="17" t="s">
        <v>43</v>
      </c>
      <c r="B5" s="18" t="s">
        <v>44</v>
      </c>
      <c r="C5" s="18" t="s">
        <v>45</v>
      </c>
      <c r="D5" s="18"/>
      <c r="E5" s="18"/>
      <c r="F5" s="18"/>
    </row>
    <row r="6" customFormat="false" ht="15" hidden="false" customHeight="false" outlineLevel="0" collapsed="false">
      <c r="A6" s="8" t="s">
        <v>46</v>
      </c>
      <c r="B6" s="19" t="n">
        <v>115</v>
      </c>
      <c r="C6" s="19" t="n">
        <v>95</v>
      </c>
      <c r="D6" s="19"/>
      <c r="E6" s="19"/>
      <c r="F6" s="19"/>
    </row>
    <row r="7" customFormat="false" ht="15" hidden="false" customHeight="false" outlineLevel="0" collapsed="false">
      <c r="A7" s="8" t="s">
        <v>47</v>
      </c>
      <c r="B7" s="19" t="n">
        <v>185</v>
      </c>
      <c r="C7" s="19" t="n">
        <v>155</v>
      </c>
      <c r="D7" s="19"/>
      <c r="E7" s="19"/>
      <c r="F7" s="19"/>
    </row>
    <row r="8" customFormat="false" ht="15" hidden="false" customHeight="false" outlineLevel="0" collapsed="false">
      <c r="A8" s="8" t="s">
        <v>48</v>
      </c>
      <c r="B8" s="19" t="n">
        <v>390</v>
      </c>
      <c r="C8" s="19" t="n">
        <v>325</v>
      </c>
      <c r="D8" s="19"/>
      <c r="E8" s="19"/>
      <c r="F8" s="19"/>
    </row>
    <row r="9" customFormat="false" ht="15" hidden="false" customHeight="false" outlineLevel="0" collapsed="false">
      <c r="A9" s="8" t="s">
        <v>49</v>
      </c>
      <c r="B9" s="19" t="n">
        <v>425</v>
      </c>
      <c r="C9" s="19" t="n">
        <v>355</v>
      </c>
      <c r="D9" s="19"/>
      <c r="E9" s="19"/>
      <c r="F9" s="19"/>
    </row>
    <row r="10" customFormat="false" ht="15" hidden="false" customHeight="false" outlineLevel="0" collapsed="false">
      <c r="A10" s="8" t="s">
        <v>50</v>
      </c>
      <c r="B10" s="19" t="n">
        <v>610</v>
      </c>
      <c r="C10" s="19" t="n">
        <v>510</v>
      </c>
      <c r="D10" s="19"/>
      <c r="E10" s="19"/>
      <c r="F10" s="19"/>
    </row>
    <row r="11" customFormat="false" ht="15" hidden="false" customHeight="false" outlineLevel="0" collapsed="false">
      <c r="A11" s="8" t="s">
        <v>51</v>
      </c>
      <c r="B11" s="19" t="n">
        <v>745</v>
      </c>
      <c r="C11" s="19" t="n">
        <v>620</v>
      </c>
      <c r="D11" s="19"/>
      <c r="E11" s="19"/>
      <c r="F11" s="19"/>
    </row>
    <row r="12" customFormat="false" ht="15" hidden="false" customHeight="false" outlineLevel="0" collapsed="false">
      <c r="A12" s="8"/>
      <c r="B12" s="19"/>
      <c r="C12" s="19"/>
      <c r="D12" s="19"/>
      <c r="E12" s="19"/>
      <c r="F12" s="19"/>
    </row>
    <row r="13" customFormat="false" ht="15" hidden="false" customHeight="false" outlineLevel="0" collapsed="false">
      <c r="A13" s="8"/>
      <c r="B13" s="19"/>
      <c r="C13" s="19"/>
      <c r="D13" s="19"/>
      <c r="E13" s="19"/>
      <c r="F13" s="19"/>
    </row>
    <row r="15" customFormat="false" ht="15" hidden="false" customHeight="false" outlineLevel="0" collapsed="false">
      <c r="A15" s="20" t="s">
        <v>52</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Q100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5" topLeftCell="D6" activePane="bottomRight" state="frozen"/>
      <selection pane="topLeft" activeCell="A1" activeCellId="0" sqref="A1"/>
      <selection pane="topRight" activeCell="D1" activeCellId="0" sqref="D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20"/>
    <col collapsed="false" customWidth="true" hidden="false" outlineLevel="0" max="3" min="3" style="0" width="22"/>
    <col collapsed="false" customWidth="true" hidden="false" outlineLevel="0" max="17" min="4" style="0" width="13"/>
  </cols>
  <sheetData>
    <row r="1" customFormat="false" ht="17.35" hidden="false" customHeight="false" outlineLevel="0" collapsed="false">
      <c r="A1" s="15" t="s">
        <v>53</v>
      </c>
    </row>
    <row r="2" customFormat="false" ht="15" hidden="false" customHeight="false" outlineLevel="0" collapsed="false">
      <c r="A2" s="16" t="s">
        <v>41</v>
      </c>
    </row>
    <row r="3" customFormat="false" ht="15" hidden="false" customHeight="false" outlineLevel="0" collapsed="false">
      <c r="A3" s="2" t="s">
        <v>54</v>
      </c>
    </row>
    <row r="5" customFormat="false" ht="45.75" hidden="false" customHeight="true" outlineLevel="0" collapsed="false">
      <c r="A5" s="17" t="s">
        <v>55</v>
      </c>
      <c r="B5" s="17" t="s">
        <v>56</v>
      </c>
      <c r="C5" s="17" t="s">
        <v>43</v>
      </c>
      <c r="D5" s="17" t="s">
        <v>57</v>
      </c>
      <c r="E5" s="17" t="s">
        <v>58</v>
      </c>
      <c r="F5" s="17" t="s">
        <v>59</v>
      </c>
      <c r="G5" s="17" t="s">
        <v>60</v>
      </c>
      <c r="H5" s="17" t="s">
        <v>61</v>
      </c>
      <c r="I5" s="17" t="s">
        <v>62</v>
      </c>
      <c r="J5" s="17" t="s">
        <v>63</v>
      </c>
      <c r="K5" s="17" t="s">
        <v>64</v>
      </c>
      <c r="L5" s="17" t="s">
        <v>65</v>
      </c>
      <c r="M5" s="17" t="s">
        <v>66</v>
      </c>
      <c r="N5" s="17" t="s">
        <v>67</v>
      </c>
      <c r="O5" s="17" t="s">
        <v>68</v>
      </c>
      <c r="P5" s="17" t="s">
        <v>69</v>
      </c>
      <c r="Q5" s="17" t="s">
        <v>70</v>
      </c>
    </row>
    <row r="6" customFormat="false" ht="15" hidden="false" customHeight="false" outlineLevel="0" collapsed="false">
      <c r="A6" s="21" t="n">
        <v>46113</v>
      </c>
      <c r="B6" s="8" t="s">
        <v>44</v>
      </c>
      <c r="C6" s="8" t="s">
        <v>46</v>
      </c>
      <c r="D6" s="19" t="n">
        <v>415561</v>
      </c>
      <c r="E6" s="19" t="n">
        <v>12467</v>
      </c>
      <c r="F6" s="19" t="n">
        <v>42069866</v>
      </c>
      <c r="G6" s="19" t="n">
        <v>44245000</v>
      </c>
      <c r="H6" s="19" t="n">
        <v>387453</v>
      </c>
      <c r="I6" s="22" t="n">
        <f aca="false">IF(A6="",0,DAY(EOMONTH(A6,0)))</f>
        <v>30</v>
      </c>
      <c r="J6" s="23" t="n">
        <f aca="false">N(D6)-N(E6)</f>
        <v>403094</v>
      </c>
      <c r="K6" s="23" t="n">
        <f aca="false">IF(I6=0,0,N(D6)/I6)</f>
        <v>13852.0333333333</v>
      </c>
      <c r="L6" s="24" t="n">
        <f aca="false">IF(A6="",0,IFERROR(INDEX(Tariff!$B$6:$F$13,MATCH(C6,Tariff!$A$6:$A$13,0),MATCH(B6,Tariff!$B$5:$F$5,0)),0))</f>
        <v>115</v>
      </c>
      <c r="M6" s="23" t="n">
        <f aca="false">J6*L6</f>
        <v>46355810</v>
      </c>
      <c r="N6" s="23" t="n">
        <f aca="false">N(F6)-M6</f>
        <v>-4285944</v>
      </c>
      <c r="O6" s="25" t="n">
        <f aca="false">IF(M6=0,0,N6/M6)</f>
        <v>-0.0924575366065225</v>
      </c>
      <c r="P6" s="23" t="n">
        <f aca="false">N(F6)-N(G6)</f>
        <v>-2175134</v>
      </c>
      <c r="Q6" s="25" t="n">
        <f aca="false">IF(N(H6)=0,0,N(D6)/H6-1)</f>
        <v>0.0725455732695322</v>
      </c>
    </row>
    <row r="7" customFormat="false" ht="15" hidden="false" customHeight="false" outlineLevel="0" collapsed="false">
      <c r="A7" s="21" t="n">
        <v>46113</v>
      </c>
      <c r="B7" s="8" t="s">
        <v>44</v>
      </c>
      <c r="C7" s="8" t="s">
        <v>47</v>
      </c>
      <c r="D7" s="19" t="n">
        <v>75999</v>
      </c>
      <c r="E7" s="19" t="n">
        <v>608</v>
      </c>
      <c r="F7" s="19" t="n">
        <v>12926308</v>
      </c>
      <c r="G7" s="19" t="n">
        <v>13219000</v>
      </c>
      <c r="H7" s="19" t="n">
        <v>71813</v>
      </c>
      <c r="I7" s="22" t="n">
        <f aca="false">IF(A7="",0,DAY(EOMONTH(A7,0)))</f>
        <v>30</v>
      </c>
      <c r="J7" s="23" t="n">
        <f aca="false">N(D7)-N(E7)</f>
        <v>75391</v>
      </c>
      <c r="K7" s="23" t="n">
        <f aca="false">IF(I7=0,0,N(D7)/I7)</f>
        <v>2533.3</v>
      </c>
      <c r="L7" s="24" t="n">
        <f aca="false">IF(A7="",0,IFERROR(INDEX(Tariff!$B$6:$F$13,MATCH(C7,Tariff!$A$6:$A$13,0),MATCH(B7,Tariff!$B$5:$F$5,0)),0))</f>
        <v>185</v>
      </c>
      <c r="M7" s="23" t="n">
        <f aca="false">J7*L7</f>
        <v>13947335</v>
      </c>
      <c r="N7" s="23" t="n">
        <f aca="false">N(F7)-M7</f>
        <v>-1021027</v>
      </c>
      <c r="O7" s="25" t="n">
        <f aca="false">IF(M7=0,0,N7/M7)</f>
        <v>-0.0732058848518373</v>
      </c>
      <c r="P7" s="23" t="n">
        <f aca="false">N(F7)-N(G7)</f>
        <v>-292692</v>
      </c>
      <c r="Q7" s="25" t="n">
        <f aca="false">IF(N(H7)=0,0,N(D7)/H7-1)</f>
        <v>0.0582902817038697</v>
      </c>
    </row>
    <row r="8" customFormat="false" ht="15" hidden="false" customHeight="false" outlineLevel="0" collapsed="false">
      <c r="A8" s="21" t="n">
        <v>46113</v>
      </c>
      <c r="B8" s="8" t="s">
        <v>44</v>
      </c>
      <c r="C8" s="8" t="s">
        <v>48</v>
      </c>
      <c r="D8" s="19" t="n">
        <v>90534</v>
      </c>
      <c r="E8" s="19" t="n">
        <v>724</v>
      </c>
      <c r="F8" s="19" t="n">
        <v>32411980</v>
      </c>
      <c r="G8" s="19" t="n">
        <v>33225000</v>
      </c>
      <c r="H8" s="19" t="n">
        <v>86895</v>
      </c>
      <c r="I8" s="22" t="n">
        <f aca="false">IF(A8="",0,DAY(EOMONTH(A8,0)))</f>
        <v>30</v>
      </c>
      <c r="J8" s="23" t="n">
        <f aca="false">N(D8)-N(E8)</f>
        <v>89810</v>
      </c>
      <c r="K8" s="23" t="n">
        <f aca="false">IF(I8=0,0,N(D8)/I8)</f>
        <v>3017.8</v>
      </c>
      <c r="L8" s="24" t="n">
        <f aca="false">IF(A8="",0,IFERROR(INDEX(Tariff!$B$6:$F$13,MATCH(C8,Tariff!$A$6:$A$13,0),MATCH(B8,Tariff!$B$5:$F$5,0)),0))</f>
        <v>390</v>
      </c>
      <c r="M8" s="23" t="n">
        <f aca="false">J8*L8</f>
        <v>35025900</v>
      </c>
      <c r="N8" s="23" t="n">
        <f aca="false">N(F8)-M8</f>
        <v>-2613920</v>
      </c>
      <c r="O8" s="25" t="n">
        <f aca="false">IF(M8=0,0,N8/M8)</f>
        <v>-0.0746282037006901</v>
      </c>
      <c r="P8" s="23" t="n">
        <f aca="false">N(F8)-N(G8)</f>
        <v>-813020</v>
      </c>
      <c r="Q8" s="25" t="n">
        <f aca="false">IF(N(H8)=0,0,N(D8)/H8-1)</f>
        <v>0.0418781287761092</v>
      </c>
    </row>
    <row r="9" customFormat="false" ht="15" hidden="false" customHeight="false" outlineLevel="0" collapsed="false">
      <c r="A9" s="21" t="n">
        <v>46113</v>
      </c>
      <c r="B9" s="8" t="s">
        <v>44</v>
      </c>
      <c r="C9" s="8" t="s">
        <v>49</v>
      </c>
      <c r="D9" s="19" t="n">
        <v>26893</v>
      </c>
      <c r="E9" s="19" t="n">
        <v>215</v>
      </c>
      <c r="F9" s="19" t="n">
        <v>10243937</v>
      </c>
      <c r="G9" s="19" t="n">
        <v>10512000</v>
      </c>
      <c r="H9" s="19" t="n">
        <v>25746</v>
      </c>
      <c r="I9" s="22" t="n">
        <f aca="false">IF(A9="",0,DAY(EOMONTH(A9,0)))</f>
        <v>30</v>
      </c>
      <c r="J9" s="23" t="n">
        <f aca="false">N(D9)-N(E9)</f>
        <v>26678</v>
      </c>
      <c r="K9" s="23" t="n">
        <f aca="false">IF(I9=0,0,N(D9)/I9)</f>
        <v>896.433333333333</v>
      </c>
      <c r="L9" s="24" t="n">
        <f aca="false">IF(A9="",0,IFERROR(INDEX(Tariff!$B$6:$F$13,MATCH(C9,Tariff!$A$6:$A$13,0),MATCH(B9,Tariff!$B$5:$F$5,0)),0))</f>
        <v>425</v>
      </c>
      <c r="M9" s="23" t="n">
        <f aca="false">J9*L9</f>
        <v>11338150</v>
      </c>
      <c r="N9" s="23" t="n">
        <f aca="false">N(F9)-M9</f>
        <v>-1094213</v>
      </c>
      <c r="O9" s="25" t="n">
        <f aca="false">IF(M9=0,0,N9/M9)</f>
        <v>-0.0965071903264642</v>
      </c>
      <c r="P9" s="23" t="n">
        <f aca="false">N(F9)-N(G9)</f>
        <v>-268063</v>
      </c>
      <c r="Q9" s="25" t="n">
        <f aca="false">IF(N(H9)=0,0,N(D9)/H9-1)</f>
        <v>0.0445506098034647</v>
      </c>
    </row>
    <row r="10" customFormat="false" ht="15" hidden="false" customHeight="false" outlineLevel="0" collapsed="false">
      <c r="A10" s="21" t="n">
        <v>46113</v>
      </c>
      <c r="B10" s="8" t="s">
        <v>44</v>
      </c>
      <c r="C10" s="8" t="s">
        <v>50</v>
      </c>
      <c r="D10" s="19" t="n">
        <v>71674</v>
      </c>
      <c r="E10" s="19" t="n">
        <v>573</v>
      </c>
      <c r="F10" s="19" t="n">
        <v>40827544</v>
      </c>
      <c r="G10" s="19" t="n">
        <v>40233000</v>
      </c>
      <c r="H10" s="19" t="n">
        <v>68510</v>
      </c>
      <c r="I10" s="22" t="n">
        <f aca="false">IF(A10="",0,DAY(EOMONTH(A10,0)))</f>
        <v>30</v>
      </c>
      <c r="J10" s="23" t="n">
        <f aca="false">N(D10)-N(E10)</f>
        <v>71101</v>
      </c>
      <c r="K10" s="23" t="n">
        <f aca="false">IF(I10=0,0,N(D10)/I10)</f>
        <v>2389.13333333333</v>
      </c>
      <c r="L10" s="24" t="n">
        <f aca="false">IF(A10="",0,IFERROR(INDEX(Tariff!$B$6:$F$13,MATCH(C10,Tariff!$A$6:$A$13,0),MATCH(B10,Tariff!$B$5:$F$5,0)),0))</f>
        <v>610</v>
      </c>
      <c r="M10" s="23" t="n">
        <f aca="false">J10*L10</f>
        <v>43371610</v>
      </c>
      <c r="N10" s="23" t="n">
        <f aca="false">N(F10)-M10</f>
        <v>-2544066</v>
      </c>
      <c r="O10" s="25" t="n">
        <f aca="false">IF(M10=0,0,N10/M10)</f>
        <v>-0.0586574028494677</v>
      </c>
      <c r="P10" s="23" t="n">
        <f aca="false">N(F10)-N(G10)</f>
        <v>594544</v>
      </c>
      <c r="Q10" s="25" t="n">
        <f aca="false">IF(N(H10)=0,0,N(D10)/H10-1)</f>
        <v>0.0461830389724127</v>
      </c>
    </row>
    <row r="11" customFormat="false" ht="15" hidden="false" customHeight="false" outlineLevel="0" collapsed="false">
      <c r="A11" s="21" t="n">
        <v>46113</v>
      </c>
      <c r="B11" s="8" t="s">
        <v>44</v>
      </c>
      <c r="C11" s="8" t="s">
        <v>51</v>
      </c>
      <c r="D11" s="19" t="n">
        <v>17701</v>
      </c>
      <c r="E11" s="19" t="n">
        <v>142</v>
      </c>
      <c r="F11" s="19" t="n">
        <v>12183696</v>
      </c>
      <c r="G11" s="19" t="n">
        <v>12284000</v>
      </c>
      <c r="H11" s="19" t="n">
        <v>16278</v>
      </c>
      <c r="I11" s="22" t="n">
        <f aca="false">IF(A11="",0,DAY(EOMONTH(A11,0)))</f>
        <v>30</v>
      </c>
      <c r="J11" s="23" t="n">
        <f aca="false">N(D11)-N(E11)</f>
        <v>17559</v>
      </c>
      <c r="K11" s="23" t="n">
        <f aca="false">IF(I11=0,0,N(D11)/I11)</f>
        <v>590.033333333333</v>
      </c>
      <c r="L11" s="24" t="n">
        <f aca="false">IF(A11="",0,IFERROR(INDEX(Tariff!$B$6:$F$13,MATCH(C11,Tariff!$A$6:$A$13,0),MATCH(B11,Tariff!$B$5:$F$5,0)),0))</f>
        <v>745</v>
      </c>
      <c r="M11" s="23" t="n">
        <f aca="false">J11*L11</f>
        <v>13081455</v>
      </c>
      <c r="N11" s="23" t="n">
        <f aca="false">N(F11)-M11</f>
        <v>-897759</v>
      </c>
      <c r="O11" s="25" t="n">
        <f aca="false">IF(M11=0,0,N11/M11)</f>
        <v>-0.0686283750546098</v>
      </c>
      <c r="P11" s="23" t="n">
        <f aca="false">N(F11)-N(G11)</f>
        <v>-100304</v>
      </c>
      <c r="Q11" s="25" t="n">
        <f aca="false">IF(N(H11)=0,0,N(D11)/H11-1)</f>
        <v>0.0874186017938321</v>
      </c>
    </row>
    <row r="12" customFormat="false" ht="15" hidden="false" customHeight="false" outlineLevel="0" collapsed="false">
      <c r="A12" s="21" t="n">
        <v>46113</v>
      </c>
      <c r="B12" s="8" t="s">
        <v>45</v>
      </c>
      <c r="C12" s="8" t="s">
        <v>46</v>
      </c>
      <c r="D12" s="19" t="n">
        <v>271249</v>
      </c>
      <c r="E12" s="19" t="n">
        <v>8137</v>
      </c>
      <c r="F12" s="19" t="n">
        <v>22991840</v>
      </c>
      <c r="G12" s="19" t="n">
        <v>23497000</v>
      </c>
      <c r="H12" s="19" t="n">
        <v>249124</v>
      </c>
      <c r="I12" s="22" t="n">
        <f aca="false">IF(A12="",0,DAY(EOMONTH(A12,0)))</f>
        <v>30</v>
      </c>
      <c r="J12" s="23" t="n">
        <f aca="false">N(D12)-N(E12)</f>
        <v>263112</v>
      </c>
      <c r="K12" s="23" t="n">
        <f aca="false">IF(I12=0,0,N(D12)/I12)</f>
        <v>9041.63333333333</v>
      </c>
      <c r="L12" s="24" t="n">
        <f aca="false">IF(A12="",0,IFERROR(INDEX(Tariff!$B$6:$F$13,MATCH(C12,Tariff!$A$6:$A$13,0),MATCH(B12,Tariff!$B$5:$F$5,0)),0))</f>
        <v>95</v>
      </c>
      <c r="M12" s="23" t="n">
        <f aca="false">J12*L12</f>
        <v>24995640</v>
      </c>
      <c r="N12" s="23" t="n">
        <f aca="false">N(F12)-M12</f>
        <v>-2003800</v>
      </c>
      <c r="O12" s="25" t="n">
        <f aca="false">IF(M12=0,0,N12/M12)</f>
        <v>-0.0801659809470772</v>
      </c>
      <c r="P12" s="23" t="n">
        <f aca="false">N(F12)-N(G12)</f>
        <v>-505160</v>
      </c>
      <c r="Q12" s="25" t="n">
        <f aca="false">IF(N(H12)=0,0,N(D12)/H12-1)</f>
        <v>0.0888111944252661</v>
      </c>
    </row>
    <row r="13" customFormat="false" ht="15" hidden="false" customHeight="false" outlineLevel="0" collapsed="false">
      <c r="A13" s="21" t="n">
        <v>46113</v>
      </c>
      <c r="B13" s="8" t="s">
        <v>45</v>
      </c>
      <c r="C13" s="8" t="s">
        <v>47</v>
      </c>
      <c r="D13" s="19" t="n">
        <v>49613</v>
      </c>
      <c r="E13" s="19" t="n">
        <v>397</v>
      </c>
      <c r="F13" s="19" t="n">
        <v>7193072</v>
      </c>
      <c r="G13" s="19" t="n">
        <v>7241000</v>
      </c>
      <c r="H13" s="19" t="n">
        <v>47050</v>
      </c>
      <c r="I13" s="22" t="n">
        <f aca="false">IF(A13="",0,DAY(EOMONTH(A13,0)))</f>
        <v>30</v>
      </c>
      <c r="J13" s="23" t="n">
        <f aca="false">N(D13)-N(E13)</f>
        <v>49216</v>
      </c>
      <c r="K13" s="23" t="n">
        <f aca="false">IF(I13=0,0,N(D13)/I13)</f>
        <v>1653.76666666667</v>
      </c>
      <c r="L13" s="24" t="n">
        <f aca="false">IF(A13="",0,IFERROR(INDEX(Tariff!$B$6:$F$13,MATCH(C13,Tariff!$A$6:$A$13,0),MATCH(B13,Tariff!$B$5:$F$5,0)),0))</f>
        <v>155</v>
      </c>
      <c r="M13" s="23" t="n">
        <f aca="false">J13*L13</f>
        <v>7628480</v>
      </c>
      <c r="N13" s="23" t="n">
        <f aca="false">N(F13)-M13</f>
        <v>-435408</v>
      </c>
      <c r="O13" s="25" t="n">
        <f aca="false">IF(M13=0,0,N13/M13)</f>
        <v>-0.0570766391207685</v>
      </c>
      <c r="P13" s="23" t="n">
        <f aca="false">N(F13)-N(G13)</f>
        <v>-47928</v>
      </c>
      <c r="Q13" s="25" t="n">
        <f aca="false">IF(N(H13)=0,0,N(D13)/H13-1)</f>
        <v>0.0544739638682252</v>
      </c>
    </row>
    <row r="14" customFormat="false" ht="15" hidden="false" customHeight="false" outlineLevel="0" collapsed="false">
      <c r="A14" s="21" t="n">
        <v>46113</v>
      </c>
      <c r="B14" s="8" t="s">
        <v>45</v>
      </c>
      <c r="C14" s="8" t="s">
        <v>48</v>
      </c>
      <c r="D14" s="19" t="n">
        <v>58719</v>
      </c>
      <c r="E14" s="19" t="n">
        <v>470</v>
      </c>
      <c r="F14" s="19" t="n">
        <v>17149328</v>
      </c>
      <c r="G14" s="19" t="n">
        <v>17863000</v>
      </c>
      <c r="H14" s="19" t="n">
        <v>55635</v>
      </c>
      <c r="I14" s="22" t="n">
        <f aca="false">IF(A14="",0,DAY(EOMONTH(A14,0)))</f>
        <v>30</v>
      </c>
      <c r="J14" s="23" t="n">
        <f aca="false">N(D14)-N(E14)</f>
        <v>58249</v>
      </c>
      <c r="K14" s="23" t="n">
        <f aca="false">IF(I14=0,0,N(D14)/I14)</f>
        <v>1957.3</v>
      </c>
      <c r="L14" s="24" t="n">
        <f aca="false">IF(A14="",0,IFERROR(INDEX(Tariff!$B$6:$F$13,MATCH(C14,Tariff!$A$6:$A$13,0),MATCH(B14,Tariff!$B$5:$F$5,0)),0))</f>
        <v>325</v>
      </c>
      <c r="M14" s="23" t="n">
        <f aca="false">J14*L14</f>
        <v>18930925</v>
      </c>
      <c r="N14" s="23" t="n">
        <f aca="false">N(F14)-M14</f>
        <v>-1781597</v>
      </c>
      <c r="O14" s="25" t="n">
        <f aca="false">IF(M14=0,0,N14/M14)</f>
        <v>-0.0941104040082563</v>
      </c>
      <c r="P14" s="23" t="n">
        <f aca="false">N(F14)-N(G14)</f>
        <v>-713672</v>
      </c>
      <c r="Q14" s="25" t="n">
        <f aca="false">IF(N(H14)=0,0,N(D14)/H14-1)</f>
        <v>0.0554327311943921</v>
      </c>
    </row>
    <row r="15" customFormat="false" ht="15" hidden="false" customHeight="false" outlineLevel="0" collapsed="false">
      <c r="A15" s="21" t="n">
        <v>46113</v>
      </c>
      <c r="B15" s="8" t="s">
        <v>45</v>
      </c>
      <c r="C15" s="8" t="s">
        <v>49</v>
      </c>
      <c r="D15" s="19" t="n">
        <v>15285</v>
      </c>
      <c r="E15" s="19" t="n">
        <v>122</v>
      </c>
      <c r="F15" s="19" t="n">
        <v>4893220</v>
      </c>
      <c r="G15" s="19" t="n">
        <v>4878000</v>
      </c>
      <c r="H15" s="19" t="n">
        <v>14297</v>
      </c>
      <c r="I15" s="22" t="n">
        <f aca="false">IF(A15="",0,DAY(EOMONTH(A15,0)))</f>
        <v>30</v>
      </c>
      <c r="J15" s="23" t="n">
        <f aca="false">N(D15)-N(E15)</f>
        <v>15163</v>
      </c>
      <c r="K15" s="23" t="n">
        <f aca="false">IF(I15=0,0,N(D15)/I15)</f>
        <v>509.5</v>
      </c>
      <c r="L15" s="24" t="n">
        <f aca="false">IF(A15="",0,IFERROR(INDEX(Tariff!$B$6:$F$13,MATCH(C15,Tariff!$A$6:$A$13,0),MATCH(B15,Tariff!$B$5:$F$5,0)),0))</f>
        <v>355</v>
      </c>
      <c r="M15" s="23" t="n">
        <f aca="false">J15*L15</f>
        <v>5382865</v>
      </c>
      <c r="N15" s="23" t="n">
        <f aca="false">N(F15)-M15</f>
        <v>-489645</v>
      </c>
      <c r="O15" s="25" t="n">
        <f aca="false">IF(M15=0,0,N15/M15)</f>
        <v>-0.0909636411093349</v>
      </c>
      <c r="P15" s="23" t="n">
        <f aca="false">N(F15)-N(G15)</f>
        <v>15220</v>
      </c>
      <c r="Q15" s="25" t="n">
        <f aca="false">IF(N(H15)=0,0,N(D15)/H15-1)</f>
        <v>0.0691054067286843</v>
      </c>
    </row>
    <row r="16" customFormat="false" ht="15" hidden="false" customHeight="false" outlineLevel="0" collapsed="false">
      <c r="A16" s="21" t="n">
        <v>46113</v>
      </c>
      <c r="B16" s="8" t="s">
        <v>45</v>
      </c>
      <c r="C16" s="8" t="s">
        <v>50</v>
      </c>
      <c r="D16" s="19" t="n">
        <v>45375</v>
      </c>
      <c r="E16" s="19" t="n">
        <v>363</v>
      </c>
      <c r="F16" s="19" t="n">
        <v>21087948</v>
      </c>
      <c r="G16" s="19" t="n">
        <v>21023000</v>
      </c>
      <c r="H16" s="19" t="n">
        <v>42510</v>
      </c>
      <c r="I16" s="22" t="n">
        <f aca="false">IF(A16="",0,DAY(EOMONTH(A16,0)))</f>
        <v>30</v>
      </c>
      <c r="J16" s="23" t="n">
        <f aca="false">N(D16)-N(E16)</f>
        <v>45012</v>
      </c>
      <c r="K16" s="23" t="n">
        <f aca="false">IF(I16=0,0,N(D16)/I16)</f>
        <v>1512.5</v>
      </c>
      <c r="L16" s="24" t="n">
        <f aca="false">IF(A16="",0,IFERROR(INDEX(Tariff!$B$6:$F$13,MATCH(C16,Tariff!$A$6:$A$13,0),MATCH(B16,Tariff!$B$5:$F$5,0)),0))</f>
        <v>510</v>
      </c>
      <c r="M16" s="23" t="n">
        <f aca="false">J16*L16</f>
        <v>22956120</v>
      </c>
      <c r="N16" s="23" t="n">
        <f aca="false">N(F16)-M16</f>
        <v>-1868172</v>
      </c>
      <c r="O16" s="25" t="n">
        <f aca="false">IF(M16=0,0,N16/M16)</f>
        <v>-0.0813801286977068</v>
      </c>
      <c r="P16" s="23" t="n">
        <f aca="false">N(F16)-N(G16)</f>
        <v>64948</v>
      </c>
      <c r="Q16" s="25" t="n">
        <f aca="false">IF(N(H16)=0,0,N(D16)/H16-1)</f>
        <v>0.0673959068454482</v>
      </c>
    </row>
    <row r="17" customFormat="false" ht="15" hidden="false" customHeight="false" outlineLevel="0" collapsed="false">
      <c r="A17" s="21" t="n">
        <v>46113</v>
      </c>
      <c r="B17" s="8" t="s">
        <v>45</v>
      </c>
      <c r="C17" s="8" t="s">
        <v>51</v>
      </c>
      <c r="D17" s="19" t="n">
        <v>8764</v>
      </c>
      <c r="E17" s="19" t="n">
        <v>70</v>
      </c>
      <c r="F17" s="19" t="n">
        <v>4867315</v>
      </c>
      <c r="G17" s="19" t="n">
        <v>5112000</v>
      </c>
      <c r="H17" s="19" t="n">
        <v>8344</v>
      </c>
      <c r="I17" s="22" t="n">
        <f aca="false">IF(A17="",0,DAY(EOMONTH(A17,0)))</f>
        <v>30</v>
      </c>
      <c r="J17" s="23" t="n">
        <f aca="false">N(D17)-N(E17)</f>
        <v>8694</v>
      </c>
      <c r="K17" s="23" t="n">
        <f aca="false">IF(I17=0,0,N(D17)/I17)</f>
        <v>292.133333333333</v>
      </c>
      <c r="L17" s="24" t="n">
        <f aca="false">IF(A17="",0,IFERROR(INDEX(Tariff!$B$6:$F$13,MATCH(C17,Tariff!$A$6:$A$13,0),MATCH(B17,Tariff!$B$5:$F$5,0)),0))</f>
        <v>620</v>
      </c>
      <c r="M17" s="23" t="n">
        <f aca="false">J17*L17</f>
        <v>5390280</v>
      </c>
      <c r="N17" s="23" t="n">
        <f aca="false">N(F17)-M17</f>
        <v>-522965</v>
      </c>
      <c r="O17" s="25" t="n">
        <f aca="false">IF(M17=0,0,N17/M17)</f>
        <v>-0.0970200063818577</v>
      </c>
      <c r="P17" s="23" t="n">
        <f aca="false">N(F17)-N(G17)</f>
        <v>-244685</v>
      </c>
      <c r="Q17" s="25" t="n">
        <f aca="false">IF(N(H17)=0,0,N(D17)/H17-1)</f>
        <v>0.0503355704697988</v>
      </c>
    </row>
    <row r="18" customFormat="false" ht="15" hidden="false" customHeight="false" outlineLevel="0" collapsed="false">
      <c r="A18" s="21" t="n">
        <v>46143</v>
      </c>
      <c r="B18" s="8" t="s">
        <v>44</v>
      </c>
      <c r="C18" s="8" t="s">
        <v>46</v>
      </c>
      <c r="D18" s="19" t="n">
        <v>447472</v>
      </c>
      <c r="E18" s="19" t="n">
        <v>13424</v>
      </c>
      <c r="F18" s="19" t="n">
        <v>45991143</v>
      </c>
      <c r="G18" s="19" t="n">
        <v>45720000</v>
      </c>
      <c r="H18" s="19" t="n">
        <v>423860</v>
      </c>
      <c r="I18" s="22" t="n">
        <f aca="false">IF(A18="",0,DAY(EOMONTH(A18,0)))</f>
        <v>31</v>
      </c>
      <c r="J18" s="23" t="n">
        <f aca="false">N(D18)-N(E18)</f>
        <v>434048</v>
      </c>
      <c r="K18" s="23" t="n">
        <f aca="false">IF(I18=0,0,N(D18)/I18)</f>
        <v>14434.5806451613</v>
      </c>
      <c r="L18" s="24" t="n">
        <f aca="false">IF(A18="",0,IFERROR(INDEX(Tariff!$B$6:$F$13,MATCH(C18,Tariff!$A$6:$A$13,0),MATCH(B18,Tariff!$B$5:$F$5,0)),0))</f>
        <v>115</v>
      </c>
      <c r="M18" s="23" t="n">
        <f aca="false">J18*L18</f>
        <v>49915520</v>
      </c>
      <c r="N18" s="23" t="n">
        <f aca="false">N(F18)-M18</f>
        <v>-3924377</v>
      </c>
      <c r="O18" s="25" t="n">
        <f aca="false">IF(M18=0,0,N18/M18)</f>
        <v>-0.0786203769889605</v>
      </c>
      <c r="P18" s="23" t="n">
        <f aca="false">N(F18)-N(G18)</f>
        <v>271143</v>
      </c>
      <c r="Q18" s="25" t="n">
        <f aca="false">IF(N(H18)=0,0,N(D18)/H18-1)</f>
        <v>0.0557070730901712</v>
      </c>
    </row>
    <row r="19" customFormat="false" ht="15" hidden="false" customHeight="false" outlineLevel="0" collapsed="false">
      <c r="A19" s="21" t="n">
        <v>46143</v>
      </c>
      <c r="B19" s="8" t="s">
        <v>44</v>
      </c>
      <c r="C19" s="8" t="s">
        <v>47</v>
      </c>
      <c r="D19" s="19" t="n">
        <v>82634</v>
      </c>
      <c r="E19" s="19" t="n">
        <v>661</v>
      </c>
      <c r="F19" s="19" t="n">
        <v>13992132</v>
      </c>
      <c r="G19" s="19" t="n">
        <v>13659000</v>
      </c>
      <c r="H19" s="19" t="n">
        <v>78327</v>
      </c>
      <c r="I19" s="22" t="n">
        <f aca="false">IF(A19="",0,DAY(EOMONTH(A19,0)))</f>
        <v>31</v>
      </c>
      <c r="J19" s="23" t="n">
        <f aca="false">N(D19)-N(E19)</f>
        <v>81973</v>
      </c>
      <c r="K19" s="23" t="n">
        <f aca="false">IF(I19=0,0,N(D19)/I19)</f>
        <v>2665.61290322581</v>
      </c>
      <c r="L19" s="24" t="n">
        <f aca="false">IF(A19="",0,IFERROR(INDEX(Tariff!$B$6:$F$13,MATCH(C19,Tariff!$A$6:$A$13,0),MATCH(B19,Tariff!$B$5:$F$5,0)),0))</f>
        <v>185</v>
      </c>
      <c r="M19" s="23" t="n">
        <f aca="false">J19*L19</f>
        <v>15165005</v>
      </c>
      <c r="N19" s="23" t="n">
        <f aca="false">N(F19)-M19</f>
        <v>-1172873</v>
      </c>
      <c r="O19" s="25" t="n">
        <f aca="false">IF(M19=0,0,N19/M19)</f>
        <v>-0.0773407592018598</v>
      </c>
      <c r="P19" s="23" t="n">
        <f aca="false">N(F19)-N(G19)</f>
        <v>333132</v>
      </c>
      <c r="Q19" s="25" t="n">
        <f aca="false">IF(N(H19)=0,0,N(D19)/H19-1)</f>
        <v>0.0549874245151736</v>
      </c>
    </row>
    <row r="20" customFormat="false" ht="15" hidden="false" customHeight="false" outlineLevel="0" collapsed="false">
      <c r="A20" s="21" t="n">
        <v>46143</v>
      </c>
      <c r="B20" s="8" t="s">
        <v>44</v>
      </c>
      <c r="C20" s="8" t="s">
        <v>48</v>
      </c>
      <c r="D20" s="19" t="n">
        <v>99753</v>
      </c>
      <c r="E20" s="19" t="n">
        <v>798</v>
      </c>
      <c r="F20" s="19" t="n">
        <v>36082000</v>
      </c>
      <c r="G20" s="19" t="n">
        <v>34333000</v>
      </c>
      <c r="H20" s="19" t="n">
        <v>94804</v>
      </c>
      <c r="I20" s="22" t="n">
        <f aca="false">IF(A20="",0,DAY(EOMONTH(A20,0)))</f>
        <v>31</v>
      </c>
      <c r="J20" s="23" t="n">
        <f aca="false">N(D20)-N(E20)</f>
        <v>98955</v>
      </c>
      <c r="K20" s="23" t="n">
        <f aca="false">IF(I20=0,0,N(D20)/I20)</f>
        <v>3217.83870967742</v>
      </c>
      <c r="L20" s="24" t="n">
        <f aca="false">IF(A20="",0,IFERROR(INDEX(Tariff!$B$6:$F$13,MATCH(C20,Tariff!$A$6:$A$13,0),MATCH(B20,Tariff!$B$5:$F$5,0)),0))</f>
        <v>390</v>
      </c>
      <c r="M20" s="23" t="n">
        <f aca="false">J20*L20</f>
        <v>38592450</v>
      </c>
      <c r="N20" s="23" t="n">
        <f aca="false">N(F20)-M20</f>
        <v>-2510450</v>
      </c>
      <c r="O20" s="25" t="n">
        <f aca="false">IF(M20=0,0,N20/M20)</f>
        <v>-0.0650502883335989</v>
      </c>
      <c r="P20" s="23" t="n">
        <f aca="false">N(F20)-N(G20)</f>
        <v>1749000</v>
      </c>
      <c r="Q20" s="25" t="n">
        <f aca="false">IF(N(H20)=0,0,N(D20)/H20-1)</f>
        <v>0.0522024387156661</v>
      </c>
    </row>
    <row r="21" customFormat="false" ht="15" hidden="false" customHeight="false" outlineLevel="0" collapsed="false">
      <c r="A21" s="21" t="n">
        <v>46143</v>
      </c>
      <c r="B21" s="8" t="s">
        <v>44</v>
      </c>
      <c r="C21" s="8" t="s">
        <v>49</v>
      </c>
      <c r="D21" s="19" t="n">
        <v>28585</v>
      </c>
      <c r="E21" s="19" t="n">
        <v>229</v>
      </c>
      <c r="F21" s="19" t="n">
        <v>11162635</v>
      </c>
      <c r="G21" s="19" t="n">
        <v>10862000</v>
      </c>
      <c r="H21" s="19" t="n">
        <v>26376</v>
      </c>
      <c r="I21" s="22" t="n">
        <f aca="false">IF(A21="",0,DAY(EOMONTH(A21,0)))</f>
        <v>31</v>
      </c>
      <c r="J21" s="23" t="n">
        <f aca="false">N(D21)-N(E21)</f>
        <v>28356</v>
      </c>
      <c r="K21" s="23" t="n">
        <f aca="false">IF(I21=0,0,N(D21)/I21)</f>
        <v>922.096774193548</v>
      </c>
      <c r="L21" s="24" t="n">
        <f aca="false">IF(A21="",0,IFERROR(INDEX(Tariff!$B$6:$F$13,MATCH(C21,Tariff!$A$6:$A$13,0),MATCH(B21,Tariff!$B$5:$F$5,0)),0))</f>
        <v>425</v>
      </c>
      <c r="M21" s="23" t="n">
        <f aca="false">J21*L21</f>
        <v>12051300</v>
      </c>
      <c r="N21" s="23" t="n">
        <f aca="false">N(F21)-M21</f>
        <v>-888665</v>
      </c>
      <c r="O21" s="25" t="n">
        <f aca="false">IF(M21=0,0,N21/M21)</f>
        <v>-0.0737401774082464</v>
      </c>
      <c r="P21" s="23" t="n">
        <f aca="false">N(F21)-N(G21)</f>
        <v>300635</v>
      </c>
      <c r="Q21" s="25" t="n">
        <f aca="false">IF(N(H21)=0,0,N(D21)/H21-1)</f>
        <v>0.0837503791325447</v>
      </c>
    </row>
    <row r="22" customFormat="false" ht="15" hidden="false" customHeight="false" outlineLevel="0" collapsed="false">
      <c r="A22" s="21" t="n">
        <v>46143</v>
      </c>
      <c r="B22" s="8" t="s">
        <v>44</v>
      </c>
      <c r="C22" s="8" t="s">
        <v>50</v>
      </c>
      <c r="D22" s="19" t="n">
        <v>76933</v>
      </c>
      <c r="E22" s="19" t="n">
        <v>615</v>
      </c>
      <c r="F22" s="19" t="n">
        <v>42568814</v>
      </c>
      <c r="G22" s="19" t="n">
        <v>41574000</v>
      </c>
      <c r="H22" s="19" t="n">
        <v>70645</v>
      </c>
      <c r="I22" s="22" t="n">
        <f aca="false">IF(A22="",0,DAY(EOMONTH(A22,0)))</f>
        <v>31</v>
      </c>
      <c r="J22" s="23" t="n">
        <f aca="false">N(D22)-N(E22)</f>
        <v>76318</v>
      </c>
      <c r="K22" s="23" t="n">
        <f aca="false">IF(I22=0,0,N(D22)/I22)</f>
        <v>2481.70967741935</v>
      </c>
      <c r="L22" s="24" t="n">
        <f aca="false">IF(A22="",0,IFERROR(INDEX(Tariff!$B$6:$F$13,MATCH(C22,Tariff!$A$6:$A$13,0),MATCH(B22,Tariff!$B$5:$F$5,0)),0))</f>
        <v>610</v>
      </c>
      <c r="M22" s="23" t="n">
        <f aca="false">J22*L22</f>
        <v>46553980</v>
      </c>
      <c r="N22" s="23" t="n">
        <f aca="false">N(F22)-M22</f>
        <v>-3985166</v>
      </c>
      <c r="O22" s="25" t="n">
        <f aca="false">IF(M22=0,0,N22/M22)</f>
        <v>-0.085603121365778</v>
      </c>
      <c r="P22" s="23" t="n">
        <f aca="false">N(F22)-N(G22)</f>
        <v>994814</v>
      </c>
      <c r="Q22" s="25" t="n">
        <f aca="false">IF(N(H22)=0,0,N(D22)/H22-1)</f>
        <v>0.0890084223936585</v>
      </c>
    </row>
    <row r="23" customFormat="false" ht="15" hidden="false" customHeight="false" outlineLevel="0" collapsed="false">
      <c r="A23" s="21" t="n">
        <v>46143</v>
      </c>
      <c r="B23" s="8" t="s">
        <v>44</v>
      </c>
      <c r="C23" s="8" t="s">
        <v>51</v>
      </c>
      <c r="D23" s="19" t="n">
        <v>18537</v>
      </c>
      <c r="E23" s="19" t="n">
        <v>148</v>
      </c>
      <c r="F23" s="19" t="n">
        <v>12616235</v>
      </c>
      <c r="G23" s="19" t="n">
        <v>12694000</v>
      </c>
      <c r="H23" s="19" t="n">
        <v>17198</v>
      </c>
      <c r="I23" s="22" t="n">
        <f aca="false">IF(A23="",0,DAY(EOMONTH(A23,0)))</f>
        <v>31</v>
      </c>
      <c r="J23" s="23" t="n">
        <f aca="false">N(D23)-N(E23)</f>
        <v>18389</v>
      </c>
      <c r="K23" s="23" t="n">
        <f aca="false">IF(I23=0,0,N(D23)/I23)</f>
        <v>597.967741935484</v>
      </c>
      <c r="L23" s="24" t="n">
        <f aca="false">IF(A23="",0,IFERROR(INDEX(Tariff!$B$6:$F$13,MATCH(C23,Tariff!$A$6:$A$13,0),MATCH(B23,Tariff!$B$5:$F$5,0)),0))</f>
        <v>745</v>
      </c>
      <c r="M23" s="23" t="n">
        <f aca="false">J23*L23</f>
        <v>13699805</v>
      </c>
      <c r="N23" s="23" t="n">
        <f aca="false">N(F23)-M23</f>
        <v>-1083570</v>
      </c>
      <c r="O23" s="25" t="n">
        <f aca="false">IF(M23=0,0,N23/M23)</f>
        <v>-0.0790938265179687</v>
      </c>
      <c r="P23" s="23" t="n">
        <f aca="false">N(F23)-N(G23)</f>
        <v>-77765</v>
      </c>
      <c r="Q23" s="25" t="n">
        <f aca="false">IF(N(H23)=0,0,N(D23)/H23-1)</f>
        <v>0.0778578904523781</v>
      </c>
    </row>
    <row r="24" customFormat="false" ht="15" hidden="false" customHeight="false" outlineLevel="0" collapsed="false">
      <c r="A24" s="21" t="n">
        <v>46143</v>
      </c>
      <c r="B24" s="8" t="s">
        <v>45</v>
      </c>
      <c r="C24" s="8" t="s">
        <v>46</v>
      </c>
      <c r="D24" s="19" t="n">
        <v>278638</v>
      </c>
      <c r="E24" s="19" t="n">
        <v>8359</v>
      </c>
      <c r="F24" s="19" t="n">
        <v>23736598</v>
      </c>
      <c r="G24" s="19" t="n">
        <v>24280000</v>
      </c>
      <c r="H24" s="19" t="n">
        <v>267417</v>
      </c>
      <c r="I24" s="22" t="n">
        <f aca="false">IF(A24="",0,DAY(EOMONTH(A24,0)))</f>
        <v>31</v>
      </c>
      <c r="J24" s="23" t="n">
        <f aca="false">N(D24)-N(E24)</f>
        <v>270279</v>
      </c>
      <c r="K24" s="23" t="n">
        <f aca="false">IF(I24=0,0,N(D24)/I24)</f>
        <v>8988.32258064516</v>
      </c>
      <c r="L24" s="24" t="n">
        <f aca="false">IF(A24="",0,IFERROR(INDEX(Tariff!$B$6:$F$13,MATCH(C24,Tariff!$A$6:$A$13,0),MATCH(B24,Tariff!$B$5:$F$5,0)),0))</f>
        <v>95</v>
      </c>
      <c r="M24" s="23" t="n">
        <f aca="false">J24*L24</f>
        <v>25676505</v>
      </c>
      <c r="N24" s="23" t="n">
        <f aca="false">N(F24)-M24</f>
        <v>-1939907</v>
      </c>
      <c r="O24" s="25" t="n">
        <f aca="false">IF(M24=0,0,N24/M24)</f>
        <v>-0.0755518323073954</v>
      </c>
      <c r="P24" s="23" t="n">
        <f aca="false">N(F24)-N(G24)</f>
        <v>-543402</v>
      </c>
      <c r="Q24" s="25" t="n">
        <f aca="false">IF(N(H24)=0,0,N(D24)/H24-1)</f>
        <v>0.041960683127849</v>
      </c>
    </row>
    <row r="25" customFormat="false" ht="15" hidden="false" customHeight="false" outlineLevel="0" collapsed="false">
      <c r="A25" s="21" t="n">
        <v>46143</v>
      </c>
      <c r="B25" s="8" t="s">
        <v>45</v>
      </c>
      <c r="C25" s="8" t="s">
        <v>47</v>
      </c>
      <c r="D25" s="19" t="n">
        <v>54297</v>
      </c>
      <c r="E25" s="19" t="n">
        <v>434</v>
      </c>
      <c r="F25" s="19" t="n">
        <v>7833050</v>
      </c>
      <c r="G25" s="19" t="n">
        <v>7483000</v>
      </c>
      <c r="H25" s="19" t="n">
        <v>50809</v>
      </c>
      <c r="I25" s="22" t="n">
        <f aca="false">IF(A25="",0,DAY(EOMONTH(A25,0)))</f>
        <v>31</v>
      </c>
      <c r="J25" s="23" t="n">
        <f aca="false">N(D25)-N(E25)</f>
        <v>53863</v>
      </c>
      <c r="K25" s="23" t="n">
        <f aca="false">IF(I25=0,0,N(D25)/I25)</f>
        <v>1751.51612903226</v>
      </c>
      <c r="L25" s="24" t="n">
        <f aca="false">IF(A25="",0,IFERROR(INDEX(Tariff!$B$6:$F$13,MATCH(C25,Tariff!$A$6:$A$13,0),MATCH(B25,Tariff!$B$5:$F$5,0)),0))</f>
        <v>155</v>
      </c>
      <c r="M25" s="23" t="n">
        <f aca="false">J25*L25</f>
        <v>8348765</v>
      </c>
      <c r="N25" s="23" t="n">
        <f aca="false">N(F25)-M25</f>
        <v>-515715</v>
      </c>
      <c r="O25" s="25" t="n">
        <f aca="false">IF(M25=0,0,N25/M25)</f>
        <v>-0.0617714116998143</v>
      </c>
      <c r="P25" s="23" t="n">
        <f aca="false">N(F25)-N(G25)</f>
        <v>350050</v>
      </c>
      <c r="Q25" s="25" t="n">
        <f aca="false">IF(N(H25)=0,0,N(D25)/H25-1)</f>
        <v>0.0686492550532385</v>
      </c>
    </row>
    <row r="26" customFormat="false" ht="15" hidden="false" customHeight="false" outlineLevel="0" collapsed="false">
      <c r="A26" s="21" t="n">
        <v>46143</v>
      </c>
      <c r="B26" s="8" t="s">
        <v>45</v>
      </c>
      <c r="C26" s="8" t="s">
        <v>48</v>
      </c>
      <c r="D26" s="19" t="n">
        <v>64665</v>
      </c>
      <c r="E26" s="19" t="n">
        <v>517</v>
      </c>
      <c r="F26" s="19" t="n">
        <v>19090342</v>
      </c>
      <c r="G26" s="19" t="n">
        <v>18458000</v>
      </c>
      <c r="H26" s="19" t="n">
        <v>60167</v>
      </c>
      <c r="I26" s="22" t="n">
        <f aca="false">IF(A26="",0,DAY(EOMONTH(A26,0)))</f>
        <v>31</v>
      </c>
      <c r="J26" s="23" t="n">
        <f aca="false">N(D26)-N(E26)</f>
        <v>64148</v>
      </c>
      <c r="K26" s="23" t="n">
        <f aca="false">IF(I26=0,0,N(D26)/I26)</f>
        <v>2085.96774193548</v>
      </c>
      <c r="L26" s="24" t="n">
        <f aca="false">IF(A26="",0,IFERROR(INDEX(Tariff!$B$6:$F$13,MATCH(C26,Tariff!$A$6:$A$13,0),MATCH(B26,Tariff!$B$5:$F$5,0)),0))</f>
        <v>325</v>
      </c>
      <c r="M26" s="23" t="n">
        <f aca="false">J26*L26</f>
        <v>20848100</v>
      </c>
      <c r="N26" s="23" t="n">
        <f aca="false">N(F26)-M26</f>
        <v>-1757758</v>
      </c>
      <c r="O26" s="25" t="n">
        <f aca="false">IF(M26=0,0,N26/M26)</f>
        <v>-0.0843126232126669</v>
      </c>
      <c r="P26" s="23" t="n">
        <f aca="false">N(F26)-N(G26)</f>
        <v>632342</v>
      </c>
      <c r="Q26" s="25" t="n">
        <f aca="false">IF(N(H26)=0,0,N(D26)/H26-1)</f>
        <v>0.074758588595077</v>
      </c>
    </row>
    <row r="27" customFormat="false" ht="15" hidden="false" customHeight="false" outlineLevel="0" collapsed="false">
      <c r="A27" s="21" t="n">
        <v>46143</v>
      </c>
      <c r="B27" s="8" t="s">
        <v>45</v>
      </c>
      <c r="C27" s="8" t="s">
        <v>49</v>
      </c>
      <c r="D27" s="19" t="n">
        <v>15900</v>
      </c>
      <c r="E27" s="19" t="n">
        <v>127</v>
      </c>
      <c r="F27" s="19" t="n">
        <v>5201827</v>
      </c>
      <c r="G27" s="19" t="n">
        <v>5041000</v>
      </c>
      <c r="H27" s="19" t="n">
        <v>14960</v>
      </c>
      <c r="I27" s="22" t="n">
        <f aca="false">IF(A27="",0,DAY(EOMONTH(A27,0)))</f>
        <v>31</v>
      </c>
      <c r="J27" s="23" t="n">
        <f aca="false">N(D27)-N(E27)</f>
        <v>15773</v>
      </c>
      <c r="K27" s="23" t="n">
        <f aca="false">IF(I27=0,0,N(D27)/I27)</f>
        <v>512.903225806452</v>
      </c>
      <c r="L27" s="24" t="n">
        <f aca="false">IF(A27="",0,IFERROR(INDEX(Tariff!$B$6:$F$13,MATCH(C27,Tariff!$A$6:$A$13,0),MATCH(B27,Tariff!$B$5:$F$5,0)),0))</f>
        <v>355</v>
      </c>
      <c r="M27" s="23" t="n">
        <f aca="false">J27*L27</f>
        <v>5599415</v>
      </c>
      <c r="N27" s="23" t="n">
        <f aca="false">N(F27)-M27</f>
        <v>-397588</v>
      </c>
      <c r="O27" s="25" t="n">
        <f aca="false">IF(M27=0,0,N27/M27)</f>
        <v>-0.0710052746581563</v>
      </c>
      <c r="P27" s="23" t="n">
        <f aca="false">N(F27)-N(G27)</f>
        <v>160827</v>
      </c>
      <c r="Q27" s="25" t="n">
        <f aca="false">IF(N(H27)=0,0,N(D27)/H27-1)</f>
        <v>0.0628342245989304</v>
      </c>
    </row>
    <row r="28" customFormat="false" ht="15" hidden="false" customHeight="false" outlineLevel="0" collapsed="false">
      <c r="A28" s="21" t="n">
        <v>46143</v>
      </c>
      <c r="B28" s="8" t="s">
        <v>45</v>
      </c>
      <c r="C28" s="8" t="s">
        <v>50</v>
      </c>
      <c r="D28" s="19" t="n">
        <v>48397</v>
      </c>
      <c r="E28" s="19" t="n">
        <v>387</v>
      </c>
      <c r="F28" s="19" t="n">
        <v>23193121</v>
      </c>
      <c r="G28" s="19" t="n">
        <v>21724000</v>
      </c>
      <c r="H28" s="19" t="n">
        <v>45499</v>
      </c>
      <c r="I28" s="22" t="n">
        <f aca="false">IF(A28="",0,DAY(EOMONTH(A28,0)))</f>
        <v>31</v>
      </c>
      <c r="J28" s="23" t="n">
        <f aca="false">N(D28)-N(E28)</f>
        <v>48010</v>
      </c>
      <c r="K28" s="23" t="n">
        <f aca="false">IF(I28=0,0,N(D28)/I28)</f>
        <v>1561.1935483871</v>
      </c>
      <c r="L28" s="24" t="n">
        <f aca="false">IF(A28="",0,IFERROR(INDEX(Tariff!$B$6:$F$13,MATCH(C28,Tariff!$A$6:$A$13,0),MATCH(B28,Tariff!$B$5:$F$5,0)),0))</f>
        <v>510</v>
      </c>
      <c r="M28" s="23" t="n">
        <f aca="false">J28*L28</f>
        <v>24485100</v>
      </c>
      <c r="N28" s="23" t="n">
        <f aca="false">N(F28)-M28</f>
        <v>-1291979</v>
      </c>
      <c r="O28" s="25" t="n">
        <f aca="false">IF(M28=0,0,N28/M28)</f>
        <v>-0.0527659270331753</v>
      </c>
      <c r="P28" s="23" t="n">
        <f aca="false">N(F28)-N(G28)</f>
        <v>1469121</v>
      </c>
      <c r="Q28" s="25" t="n">
        <f aca="false">IF(N(H28)=0,0,N(D28)/H28-1)</f>
        <v>0.0636937075540123</v>
      </c>
    </row>
    <row r="29" customFormat="false" ht="15" hidden="false" customHeight="false" outlineLevel="0" collapsed="false">
      <c r="A29" s="21" t="n">
        <v>46143</v>
      </c>
      <c r="B29" s="8" t="s">
        <v>45</v>
      </c>
      <c r="C29" s="8" t="s">
        <v>51</v>
      </c>
      <c r="D29" s="19" t="n">
        <v>9579</v>
      </c>
      <c r="E29" s="19" t="n">
        <v>77</v>
      </c>
      <c r="F29" s="19" t="n">
        <v>5319987</v>
      </c>
      <c r="G29" s="19" t="n">
        <v>5282000</v>
      </c>
      <c r="H29" s="19" t="n">
        <v>8910</v>
      </c>
      <c r="I29" s="22" t="n">
        <f aca="false">IF(A29="",0,DAY(EOMONTH(A29,0)))</f>
        <v>31</v>
      </c>
      <c r="J29" s="23" t="n">
        <f aca="false">N(D29)-N(E29)</f>
        <v>9502</v>
      </c>
      <c r="K29" s="23" t="n">
        <f aca="false">IF(I29=0,0,N(D29)/I29)</f>
        <v>309</v>
      </c>
      <c r="L29" s="24" t="n">
        <f aca="false">IF(A29="",0,IFERROR(INDEX(Tariff!$B$6:$F$13,MATCH(C29,Tariff!$A$6:$A$13,0),MATCH(B29,Tariff!$B$5:$F$5,0)),0))</f>
        <v>620</v>
      </c>
      <c r="M29" s="23" t="n">
        <f aca="false">J29*L29</f>
        <v>5891240</v>
      </c>
      <c r="N29" s="23" t="n">
        <f aca="false">N(F29)-M29</f>
        <v>-571253</v>
      </c>
      <c r="O29" s="25" t="n">
        <f aca="false">IF(M29=0,0,N29/M29)</f>
        <v>-0.0969665129921714</v>
      </c>
      <c r="P29" s="23" t="n">
        <f aca="false">N(F29)-N(G29)</f>
        <v>37987</v>
      </c>
      <c r="Q29" s="25" t="n">
        <f aca="false">IF(N(H29)=0,0,N(D29)/H29-1)</f>
        <v>0.0750841750841751</v>
      </c>
    </row>
    <row r="30" customFormat="false" ht="15" hidden="false" customHeight="false" outlineLevel="0" collapsed="false">
      <c r="A30" s="21" t="n">
        <v>46174</v>
      </c>
      <c r="B30" s="8" t="s">
        <v>44</v>
      </c>
      <c r="C30" s="8" t="s">
        <v>46</v>
      </c>
      <c r="D30" s="19" t="n">
        <v>394048</v>
      </c>
      <c r="E30" s="19" t="n">
        <v>11821</v>
      </c>
      <c r="F30" s="19" t="n">
        <v>41743126</v>
      </c>
      <c r="G30" s="19" t="n">
        <v>44245000</v>
      </c>
      <c r="H30" s="19" t="n">
        <v>364489</v>
      </c>
      <c r="I30" s="22" t="n">
        <f aca="false">IF(A30="",0,DAY(EOMONTH(A30,0)))</f>
        <v>30</v>
      </c>
      <c r="J30" s="23" t="n">
        <f aca="false">N(D30)-N(E30)</f>
        <v>382227</v>
      </c>
      <c r="K30" s="23" t="n">
        <f aca="false">IF(I30=0,0,N(D30)/I30)</f>
        <v>13134.9333333333</v>
      </c>
      <c r="L30" s="24" t="n">
        <f aca="false">IF(A30="",0,IFERROR(INDEX(Tariff!$B$6:$F$13,MATCH(C30,Tariff!$A$6:$A$13,0),MATCH(B30,Tariff!$B$5:$F$5,0)),0))</f>
        <v>115</v>
      </c>
      <c r="M30" s="23" t="n">
        <f aca="false">J30*L30</f>
        <v>43956105</v>
      </c>
      <c r="N30" s="23" t="n">
        <f aca="false">N(F30)-M30</f>
        <v>-2212979</v>
      </c>
      <c r="O30" s="25" t="n">
        <f aca="false">IF(M30=0,0,N30/M30)</f>
        <v>-0.0503452023331003</v>
      </c>
      <c r="P30" s="23" t="n">
        <f aca="false">N(F30)-N(G30)</f>
        <v>-2501874</v>
      </c>
      <c r="Q30" s="25" t="n">
        <f aca="false">IF(N(H30)=0,0,N(D30)/H30-1)</f>
        <v>0.0810970975804481</v>
      </c>
    </row>
    <row r="31" customFormat="false" ht="15" hidden="false" customHeight="false" outlineLevel="0" collapsed="false">
      <c r="A31" s="21" t="n">
        <v>46174</v>
      </c>
      <c r="B31" s="8" t="s">
        <v>44</v>
      </c>
      <c r="C31" s="8" t="s">
        <v>47</v>
      </c>
      <c r="D31" s="19" t="n">
        <v>71602</v>
      </c>
      <c r="E31" s="19" t="n">
        <v>573</v>
      </c>
      <c r="F31" s="19" t="n">
        <v>12079801</v>
      </c>
      <c r="G31" s="19" t="n">
        <v>13219000</v>
      </c>
      <c r="H31" s="19" t="n">
        <v>66704</v>
      </c>
      <c r="I31" s="22" t="n">
        <f aca="false">IF(A31="",0,DAY(EOMONTH(A31,0)))</f>
        <v>30</v>
      </c>
      <c r="J31" s="23" t="n">
        <f aca="false">N(D31)-N(E31)</f>
        <v>71029</v>
      </c>
      <c r="K31" s="23" t="n">
        <f aca="false">IF(I31=0,0,N(D31)/I31)</f>
        <v>2386.73333333333</v>
      </c>
      <c r="L31" s="24" t="n">
        <f aca="false">IF(A31="",0,IFERROR(INDEX(Tariff!$B$6:$F$13,MATCH(C31,Tariff!$A$6:$A$13,0),MATCH(B31,Tariff!$B$5:$F$5,0)),0))</f>
        <v>185</v>
      </c>
      <c r="M31" s="23" t="n">
        <f aca="false">J31*L31</f>
        <v>13140365</v>
      </c>
      <c r="N31" s="23" t="n">
        <f aca="false">N(F31)-M31</f>
        <v>-1060564</v>
      </c>
      <c r="O31" s="25" t="n">
        <f aca="false">IF(M31=0,0,N31/M31)</f>
        <v>-0.0807103912258145</v>
      </c>
      <c r="P31" s="23" t="n">
        <f aca="false">N(F31)-N(G31)</f>
        <v>-1139199</v>
      </c>
      <c r="Q31" s="25" t="n">
        <f aca="false">IF(N(H31)=0,0,N(D31)/H31-1)</f>
        <v>0.0734288798272966</v>
      </c>
    </row>
    <row r="32" customFormat="false" ht="15" hidden="false" customHeight="false" outlineLevel="0" collapsed="false">
      <c r="A32" s="21" t="n">
        <v>46174</v>
      </c>
      <c r="B32" s="8" t="s">
        <v>44</v>
      </c>
      <c r="C32" s="8" t="s">
        <v>48</v>
      </c>
      <c r="D32" s="19" t="n">
        <v>84012</v>
      </c>
      <c r="E32" s="19" t="n">
        <v>672</v>
      </c>
      <c r="F32" s="19" t="n">
        <v>30002655</v>
      </c>
      <c r="G32" s="19" t="n">
        <v>33225000</v>
      </c>
      <c r="H32" s="19" t="n">
        <v>80133</v>
      </c>
      <c r="I32" s="22" t="n">
        <f aca="false">IF(A32="",0,DAY(EOMONTH(A32,0)))</f>
        <v>30</v>
      </c>
      <c r="J32" s="23" t="n">
        <f aca="false">N(D32)-N(E32)</f>
        <v>83340</v>
      </c>
      <c r="K32" s="23" t="n">
        <f aca="false">IF(I32=0,0,N(D32)/I32)</f>
        <v>2800.4</v>
      </c>
      <c r="L32" s="24" t="n">
        <f aca="false">IF(A32="",0,IFERROR(INDEX(Tariff!$B$6:$F$13,MATCH(C32,Tariff!$A$6:$A$13,0),MATCH(B32,Tariff!$B$5:$F$5,0)),0))</f>
        <v>390</v>
      </c>
      <c r="M32" s="23" t="n">
        <f aca="false">J32*L32</f>
        <v>32502600</v>
      </c>
      <c r="N32" s="23" t="n">
        <f aca="false">N(F32)-M32</f>
        <v>-2499945</v>
      </c>
      <c r="O32" s="25" t="n">
        <f aca="false">IF(M32=0,0,N32/M32)</f>
        <v>-0.0769152313968729</v>
      </c>
      <c r="P32" s="23" t="n">
        <f aca="false">N(F32)-N(G32)</f>
        <v>-3222345</v>
      </c>
      <c r="Q32" s="25" t="n">
        <f aca="false">IF(N(H32)=0,0,N(D32)/H32-1)</f>
        <v>0.0484070233237244</v>
      </c>
    </row>
    <row r="33" customFormat="false" ht="15" hidden="false" customHeight="false" outlineLevel="0" collapsed="false">
      <c r="A33" s="21" t="n">
        <v>46174</v>
      </c>
      <c r="B33" s="8" t="s">
        <v>44</v>
      </c>
      <c r="C33" s="8" t="s">
        <v>49</v>
      </c>
      <c r="D33" s="19" t="n">
        <v>24533</v>
      </c>
      <c r="E33" s="19" t="n">
        <v>196</v>
      </c>
      <c r="F33" s="19" t="n">
        <v>9339391</v>
      </c>
      <c r="G33" s="19" t="n">
        <v>10512000</v>
      </c>
      <c r="H33" s="19" t="n">
        <v>22749</v>
      </c>
      <c r="I33" s="22" t="n">
        <f aca="false">IF(A33="",0,DAY(EOMONTH(A33,0)))</f>
        <v>30</v>
      </c>
      <c r="J33" s="23" t="n">
        <f aca="false">N(D33)-N(E33)</f>
        <v>24337</v>
      </c>
      <c r="K33" s="23" t="n">
        <f aca="false">IF(I33=0,0,N(D33)/I33)</f>
        <v>817.766666666667</v>
      </c>
      <c r="L33" s="24" t="n">
        <f aca="false">IF(A33="",0,IFERROR(INDEX(Tariff!$B$6:$F$13,MATCH(C33,Tariff!$A$6:$A$13,0),MATCH(B33,Tariff!$B$5:$F$5,0)),0))</f>
        <v>425</v>
      </c>
      <c r="M33" s="23" t="n">
        <f aca="false">J33*L33</f>
        <v>10343225</v>
      </c>
      <c r="N33" s="23" t="n">
        <f aca="false">N(F33)-M33</f>
        <v>-1003834</v>
      </c>
      <c r="O33" s="25" t="n">
        <f aca="false">IF(M33=0,0,N33/M33)</f>
        <v>-0.097052321688835</v>
      </c>
      <c r="P33" s="23" t="n">
        <f aca="false">N(F33)-N(G33)</f>
        <v>-1172609</v>
      </c>
      <c r="Q33" s="25" t="n">
        <f aca="false">IF(N(H33)=0,0,N(D33)/H33-1)</f>
        <v>0.0784210294958021</v>
      </c>
    </row>
    <row r="34" customFormat="false" ht="15" hidden="false" customHeight="false" outlineLevel="0" collapsed="false">
      <c r="A34" s="21" t="n">
        <v>46174</v>
      </c>
      <c r="B34" s="8" t="s">
        <v>44</v>
      </c>
      <c r="C34" s="8" t="s">
        <v>50</v>
      </c>
      <c r="D34" s="19" t="n">
        <v>65471</v>
      </c>
      <c r="E34" s="19" t="n">
        <v>524</v>
      </c>
      <c r="F34" s="19" t="n">
        <v>36146399</v>
      </c>
      <c r="G34" s="19" t="n">
        <v>40233000</v>
      </c>
      <c r="H34" s="19" t="n">
        <v>61791</v>
      </c>
      <c r="I34" s="22" t="n">
        <f aca="false">IF(A34="",0,DAY(EOMONTH(A34,0)))</f>
        <v>30</v>
      </c>
      <c r="J34" s="23" t="n">
        <f aca="false">N(D34)-N(E34)</f>
        <v>64947</v>
      </c>
      <c r="K34" s="23" t="n">
        <f aca="false">IF(I34=0,0,N(D34)/I34)</f>
        <v>2182.36666666667</v>
      </c>
      <c r="L34" s="24" t="n">
        <f aca="false">IF(A34="",0,IFERROR(INDEX(Tariff!$B$6:$F$13,MATCH(C34,Tariff!$A$6:$A$13,0),MATCH(B34,Tariff!$B$5:$F$5,0)),0))</f>
        <v>610</v>
      </c>
      <c r="M34" s="23" t="n">
        <f aca="false">J34*L34</f>
        <v>39617670</v>
      </c>
      <c r="N34" s="23" t="n">
        <f aca="false">N(F34)-M34</f>
        <v>-3471271</v>
      </c>
      <c r="O34" s="25" t="n">
        <f aca="false">IF(M34=0,0,N34/M34)</f>
        <v>-0.0876192618091877</v>
      </c>
      <c r="P34" s="23" t="n">
        <f aca="false">N(F34)-N(G34)</f>
        <v>-4086601</v>
      </c>
      <c r="Q34" s="25" t="n">
        <f aca="false">IF(N(H34)=0,0,N(D34)/H34-1)</f>
        <v>0.0595555987117866</v>
      </c>
    </row>
    <row r="35" customFormat="false" ht="15" hidden="false" customHeight="false" outlineLevel="0" collapsed="false">
      <c r="A35" s="21" t="n">
        <v>46174</v>
      </c>
      <c r="B35" s="8" t="s">
        <v>44</v>
      </c>
      <c r="C35" s="8" t="s">
        <v>51</v>
      </c>
      <c r="D35" s="19" t="n">
        <v>17113</v>
      </c>
      <c r="E35" s="19" t="n">
        <v>137</v>
      </c>
      <c r="F35" s="19" t="n">
        <v>11433364</v>
      </c>
      <c r="G35" s="19" t="n">
        <v>12284000</v>
      </c>
      <c r="H35" s="19" t="n">
        <v>16107</v>
      </c>
      <c r="I35" s="22" t="n">
        <f aca="false">IF(A35="",0,DAY(EOMONTH(A35,0)))</f>
        <v>30</v>
      </c>
      <c r="J35" s="23" t="n">
        <f aca="false">N(D35)-N(E35)</f>
        <v>16976</v>
      </c>
      <c r="K35" s="23" t="n">
        <f aca="false">IF(I35=0,0,N(D35)/I35)</f>
        <v>570.433333333333</v>
      </c>
      <c r="L35" s="24" t="n">
        <f aca="false">IF(A35="",0,IFERROR(INDEX(Tariff!$B$6:$F$13,MATCH(C35,Tariff!$A$6:$A$13,0),MATCH(B35,Tariff!$B$5:$F$5,0)),0))</f>
        <v>745</v>
      </c>
      <c r="M35" s="23" t="n">
        <f aca="false">J35*L35</f>
        <v>12647120</v>
      </c>
      <c r="N35" s="23" t="n">
        <f aca="false">N(F35)-M35</f>
        <v>-1213756</v>
      </c>
      <c r="O35" s="25" t="n">
        <f aca="false">IF(M35=0,0,N35/M35)</f>
        <v>-0.095970940419637</v>
      </c>
      <c r="P35" s="23" t="n">
        <f aca="false">N(F35)-N(G35)</f>
        <v>-850636</v>
      </c>
      <c r="Q35" s="25" t="n">
        <f aca="false">IF(N(H35)=0,0,N(D35)/H35-1)</f>
        <v>0.0624573166946048</v>
      </c>
    </row>
    <row r="36" customFormat="false" ht="15" hidden="false" customHeight="false" outlineLevel="0" collapsed="false">
      <c r="A36" s="21" t="n">
        <v>46174</v>
      </c>
      <c r="B36" s="8" t="s">
        <v>45</v>
      </c>
      <c r="C36" s="8" t="s">
        <v>46</v>
      </c>
      <c r="D36" s="19" t="n">
        <v>251845</v>
      </c>
      <c r="E36" s="19" t="n">
        <v>7555</v>
      </c>
      <c r="F36" s="19" t="n">
        <v>21911854</v>
      </c>
      <c r="G36" s="19" t="n">
        <v>23497000</v>
      </c>
      <c r="H36" s="19" t="n">
        <v>232982</v>
      </c>
      <c r="I36" s="22" t="n">
        <f aca="false">IF(A36="",0,DAY(EOMONTH(A36,0)))</f>
        <v>30</v>
      </c>
      <c r="J36" s="23" t="n">
        <f aca="false">N(D36)-N(E36)</f>
        <v>244290</v>
      </c>
      <c r="K36" s="23" t="n">
        <f aca="false">IF(I36=0,0,N(D36)/I36)</f>
        <v>8394.83333333333</v>
      </c>
      <c r="L36" s="24" t="n">
        <f aca="false">IF(A36="",0,IFERROR(INDEX(Tariff!$B$6:$F$13,MATCH(C36,Tariff!$A$6:$A$13,0),MATCH(B36,Tariff!$B$5:$F$5,0)),0))</f>
        <v>95</v>
      </c>
      <c r="M36" s="23" t="n">
        <f aca="false">J36*L36</f>
        <v>23207550</v>
      </c>
      <c r="N36" s="23" t="n">
        <f aca="false">N(F36)-M36</f>
        <v>-1295696</v>
      </c>
      <c r="O36" s="25" t="n">
        <f aca="false">IF(M36=0,0,N36/M36)</f>
        <v>-0.0558307964433988</v>
      </c>
      <c r="P36" s="23" t="n">
        <f aca="false">N(F36)-N(G36)</f>
        <v>-1585146</v>
      </c>
      <c r="Q36" s="25" t="n">
        <f aca="false">IF(N(H36)=0,0,N(D36)/H36-1)</f>
        <v>0.0809633362233992</v>
      </c>
    </row>
    <row r="37" customFormat="false" ht="15" hidden="false" customHeight="false" outlineLevel="0" collapsed="false">
      <c r="A37" s="21" t="n">
        <v>46174</v>
      </c>
      <c r="B37" s="8" t="s">
        <v>45</v>
      </c>
      <c r="C37" s="8" t="s">
        <v>47</v>
      </c>
      <c r="D37" s="19" t="n">
        <v>48466</v>
      </c>
      <c r="E37" s="19" t="n">
        <v>388</v>
      </c>
      <c r="F37" s="19" t="n">
        <v>6810622</v>
      </c>
      <c r="G37" s="19" t="n">
        <v>7241000</v>
      </c>
      <c r="H37" s="19" t="n">
        <v>45690</v>
      </c>
      <c r="I37" s="22" t="n">
        <f aca="false">IF(A37="",0,DAY(EOMONTH(A37,0)))</f>
        <v>30</v>
      </c>
      <c r="J37" s="23" t="n">
        <f aca="false">N(D37)-N(E37)</f>
        <v>48078</v>
      </c>
      <c r="K37" s="23" t="n">
        <f aca="false">IF(I37=0,0,N(D37)/I37)</f>
        <v>1615.53333333333</v>
      </c>
      <c r="L37" s="24" t="n">
        <f aca="false">IF(A37="",0,IFERROR(INDEX(Tariff!$B$6:$F$13,MATCH(C37,Tariff!$A$6:$A$13,0),MATCH(B37,Tariff!$B$5:$F$5,0)),0))</f>
        <v>155</v>
      </c>
      <c r="M37" s="23" t="n">
        <f aca="false">J37*L37</f>
        <v>7452090</v>
      </c>
      <c r="N37" s="23" t="n">
        <f aca="false">N(F37)-M37</f>
        <v>-641468</v>
      </c>
      <c r="O37" s="25" t="n">
        <f aca="false">IF(M37=0,0,N37/M37)</f>
        <v>-0.0860789389285422</v>
      </c>
      <c r="P37" s="23" t="n">
        <f aca="false">N(F37)-N(G37)</f>
        <v>-430378</v>
      </c>
      <c r="Q37" s="25" t="n">
        <f aca="false">IF(N(H37)=0,0,N(D37)/H37-1)</f>
        <v>0.0607572773035676</v>
      </c>
    </row>
    <row r="38" customFormat="false" ht="15" hidden="false" customHeight="false" outlineLevel="0" collapsed="false">
      <c r="A38" s="21" t="n">
        <v>46174</v>
      </c>
      <c r="B38" s="8" t="s">
        <v>45</v>
      </c>
      <c r="C38" s="8" t="s">
        <v>48</v>
      </c>
      <c r="D38" s="19" t="n">
        <v>55327</v>
      </c>
      <c r="E38" s="19" t="n">
        <v>443</v>
      </c>
      <c r="F38" s="19" t="n">
        <v>16842151</v>
      </c>
      <c r="G38" s="19" t="n">
        <v>17863000</v>
      </c>
      <c r="H38" s="19" t="n">
        <v>50857</v>
      </c>
      <c r="I38" s="22" t="n">
        <f aca="false">IF(A38="",0,DAY(EOMONTH(A38,0)))</f>
        <v>30</v>
      </c>
      <c r="J38" s="23" t="n">
        <f aca="false">N(D38)-N(E38)</f>
        <v>54884</v>
      </c>
      <c r="K38" s="23" t="n">
        <f aca="false">IF(I38=0,0,N(D38)/I38)</f>
        <v>1844.23333333333</v>
      </c>
      <c r="L38" s="24" t="n">
        <f aca="false">IF(A38="",0,IFERROR(INDEX(Tariff!$B$6:$F$13,MATCH(C38,Tariff!$A$6:$A$13,0),MATCH(B38,Tariff!$B$5:$F$5,0)),0))</f>
        <v>325</v>
      </c>
      <c r="M38" s="23" t="n">
        <f aca="false">J38*L38</f>
        <v>17837300</v>
      </c>
      <c r="N38" s="23" t="n">
        <f aca="false">N(F38)-M38</f>
        <v>-995149</v>
      </c>
      <c r="O38" s="25" t="n">
        <f aca="false">IF(M38=0,0,N38/M38)</f>
        <v>-0.0557903382238343</v>
      </c>
      <c r="P38" s="23" t="n">
        <f aca="false">N(F38)-N(G38)</f>
        <v>-1020849</v>
      </c>
      <c r="Q38" s="25" t="n">
        <f aca="false">IF(N(H38)=0,0,N(D38)/H38-1)</f>
        <v>0.0878935053188352</v>
      </c>
    </row>
    <row r="39" customFormat="false" ht="15" hidden="false" customHeight="false" outlineLevel="0" collapsed="false">
      <c r="A39" s="21" t="n">
        <v>46174</v>
      </c>
      <c r="B39" s="8" t="s">
        <v>45</v>
      </c>
      <c r="C39" s="8" t="s">
        <v>49</v>
      </c>
      <c r="D39" s="19" t="n">
        <v>13658</v>
      </c>
      <c r="E39" s="19" t="n">
        <v>109</v>
      </c>
      <c r="F39" s="19" t="n">
        <v>4371285</v>
      </c>
      <c r="G39" s="19" t="n">
        <v>4878000</v>
      </c>
      <c r="H39" s="19" t="n">
        <v>12988</v>
      </c>
      <c r="I39" s="22" t="n">
        <f aca="false">IF(A39="",0,DAY(EOMONTH(A39,0)))</f>
        <v>30</v>
      </c>
      <c r="J39" s="23" t="n">
        <f aca="false">N(D39)-N(E39)</f>
        <v>13549</v>
      </c>
      <c r="K39" s="23" t="n">
        <f aca="false">IF(I39=0,0,N(D39)/I39)</f>
        <v>455.266666666667</v>
      </c>
      <c r="L39" s="24" t="n">
        <f aca="false">IF(A39="",0,IFERROR(INDEX(Tariff!$B$6:$F$13,MATCH(C39,Tariff!$A$6:$A$13,0),MATCH(B39,Tariff!$B$5:$F$5,0)),0))</f>
        <v>355</v>
      </c>
      <c r="M39" s="23" t="n">
        <f aca="false">J39*L39</f>
        <v>4809895</v>
      </c>
      <c r="N39" s="23" t="n">
        <f aca="false">N(F39)-M39</f>
        <v>-438610</v>
      </c>
      <c r="O39" s="25" t="n">
        <f aca="false">IF(M39=0,0,N39/M39)</f>
        <v>-0.0911891008015767</v>
      </c>
      <c r="P39" s="23" t="n">
        <f aca="false">N(F39)-N(G39)</f>
        <v>-506715</v>
      </c>
      <c r="Q39" s="25" t="n">
        <f aca="false">IF(N(H39)=0,0,N(D39)/H39-1)</f>
        <v>0.0515860794579612</v>
      </c>
    </row>
    <row r="40" customFormat="false" ht="15" hidden="false" customHeight="false" outlineLevel="0" collapsed="false">
      <c r="A40" s="21" t="n">
        <v>46174</v>
      </c>
      <c r="B40" s="8" t="s">
        <v>45</v>
      </c>
      <c r="C40" s="8" t="s">
        <v>50</v>
      </c>
      <c r="D40" s="19" t="n">
        <v>41180</v>
      </c>
      <c r="E40" s="19" t="n">
        <v>329</v>
      </c>
      <c r="F40" s="19" t="n">
        <v>19255795</v>
      </c>
      <c r="G40" s="19" t="n">
        <v>21023000</v>
      </c>
      <c r="H40" s="19" t="n">
        <v>38506</v>
      </c>
      <c r="I40" s="22" t="n">
        <f aca="false">IF(A40="",0,DAY(EOMONTH(A40,0)))</f>
        <v>30</v>
      </c>
      <c r="J40" s="23" t="n">
        <f aca="false">N(D40)-N(E40)</f>
        <v>40851</v>
      </c>
      <c r="K40" s="23" t="n">
        <f aca="false">IF(I40=0,0,N(D40)/I40)</f>
        <v>1372.66666666667</v>
      </c>
      <c r="L40" s="24" t="n">
        <f aca="false">IF(A40="",0,IFERROR(INDEX(Tariff!$B$6:$F$13,MATCH(C40,Tariff!$A$6:$A$13,0),MATCH(B40,Tariff!$B$5:$F$5,0)),0))</f>
        <v>510</v>
      </c>
      <c r="M40" s="23" t="n">
        <f aca="false">J40*L40</f>
        <v>20834010</v>
      </c>
      <c r="N40" s="23" t="n">
        <f aca="false">N(F40)-M40</f>
        <v>-1578215</v>
      </c>
      <c r="O40" s="25" t="n">
        <f aca="false">IF(M40=0,0,N40/M40)</f>
        <v>-0.0757518595796009</v>
      </c>
      <c r="P40" s="23" t="n">
        <f aca="false">N(F40)-N(G40)</f>
        <v>-1767205</v>
      </c>
      <c r="Q40" s="25" t="n">
        <f aca="false">IF(N(H40)=0,0,N(D40)/H40-1)</f>
        <v>0.0694437230561471</v>
      </c>
    </row>
    <row r="41" customFormat="false" ht="15" hidden="false" customHeight="false" outlineLevel="0" collapsed="false">
      <c r="A41" s="21" t="n">
        <v>46174</v>
      </c>
      <c r="B41" s="8" t="s">
        <v>45</v>
      </c>
      <c r="C41" s="8" t="s">
        <v>51</v>
      </c>
      <c r="D41" s="19" t="n">
        <v>8251</v>
      </c>
      <c r="E41" s="19" t="n">
        <v>66</v>
      </c>
      <c r="F41" s="19" t="n">
        <v>4568269</v>
      </c>
      <c r="G41" s="19" t="n">
        <v>5112000</v>
      </c>
      <c r="H41" s="19" t="n">
        <v>7777</v>
      </c>
      <c r="I41" s="22" t="n">
        <f aca="false">IF(A41="",0,DAY(EOMONTH(A41,0)))</f>
        <v>30</v>
      </c>
      <c r="J41" s="23" t="n">
        <f aca="false">N(D41)-N(E41)</f>
        <v>8185</v>
      </c>
      <c r="K41" s="23" t="n">
        <f aca="false">IF(I41=0,0,N(D41)/I41)</f>
        <v>275.033333333333</v>
      </c>
      <c r="L41" s="24" t="n">
        <f aca="false">IF(A41="",0,IFERROR(INDEX(Tariff!$B$6:$F$13,MATCH(C41,Tariff!$A$6:$A$13,0),MATCH(B41,Tariff!$B$5:$F$5,0)),0))</f>
        <v>620</v>
      </c>
      <c r="M41" s="23" t="n">
        <f aca="false">J41*L41</f>
        <v>5074700</v>
      </c>
      <c r="N41" s="23" t="n">
        <f aca="false">N(F41)-M41</f>
        <v>-506431</v>
      </c>
      <c r="O41" s="25" t="n">
        <f aca="false">IF(M41=0,0,N41/M41)</f>
        <v>-0.0997952588330345</v>
      </c>
      <c r="P41" s="23" t="n">
        <f aca="false">N(F41)-N(G41)</f>
        <v>-543731</v>
      </c>
      <c r="Q41" s="25" t="n">
        <f aca="false">IF(N(H41)=0,0,N(D41)/H41-1)</f>
        <v>0.0609489520380611</v>
      </c>
    </row>
    <row r="42" customFormat="false" ht="15" hidden="false" customHeight="false" outlineLevel="0" collapsed="false">
      <c r="A42" s="21" t="n">
        <v>46204</v>
      </c>
      <c r="B42" s="8" t="s">
        <v>44</v>
      </c>
      <c r="C42" s="8" t="s">
        <v>46</v>
      </c>
      <c r="D42" s="19" t="n">
        <v>387536</v>
      </c>
      <c r="E42" s="19" t="n">
        <v>11626</v>
      </c>
      <c r="F42" s="19" t="n">
        <v>40130822</v>
      </c>
      <c r="G42" s="19" t="n">
        <v>45720000</v>
      </c>
      <c r="H42" s="19" t="n">
        <v>356304</v>
      </c>
      <c r="I42" s="22" t="n">
        <f aca="false">IF(A42="",0,DAY(EOMONTH(A42,0)))</f>
        <v>31</v>
      </c>
      <c r="J42" s="23" t="n">
        <f aca="false">N(D42)-N(E42)</f>
        <v>375910</v>
      </c>
      <c r="K42" s="23" t="n">
        <f aca="false">IF(I42=0,0,N(D42)/I42)</f>
        <v>12501.1612903226</v>
      </c>
      <c r="L42" s="24" t="n">
        <f aca="false">IF(A42="",0,IFERROR(INDEX(Tariff!$B$6:$F$13,MATCH(C42,Tariff!$A$6:$A$13,0),MATCH(B42,Tariff!$B$5:$F$5,0)),0))</f>
        <v>115</v>
      </c>
      <c r="M42" s="23" t="n">
        <f aca="false">J42*L42</f>
        <v>43229650</v>
      </c>
      <c r="N42" s="23" t="n">
        <f aca="false">N(F42)-M42</f>
        <v>-3098828</v>
      </c>
      <c r="O42" s="25" t="n">
        <f aca="false">IF(M42=0,0,N42/M42)</f>
        <v>-0.0716829305812099</v>
      </c>
      <c r="P42" s="23" t="n">
        <f aca="false">N(F42)-N(G42)</f>
        <v>-5589178</v>
      </c>
      <c r="Q42" s="25" t="n">
        <f aca="false">IF(N(H42)=0,0,N(D42)/H42-1)</f>
        <v>0.0876554852036464</v>
      </c>
    </row>
    <row r="43" customFormat="false" ht="15" hidden="false" customHeight="false" outlineLevel="0" collapsed="false">
      <c r="A43" s="21" t="n">
        <v>46204</v>
      </c>
      <c r="B43" s="8" t="s">
        <v>44</v>
      </c>
      <c r="C43" s="8" t="s">
        <v>47</v>
      </c>
      <c r="D43" s="19" t="n">
        <v>73369</v>
      </c>
      <c r="E43" s="19" t="n">
        <v>587</v>
      </c>
      <c r="F43" s="19" t="n">
        <v>12465249</v>
      </c>
      <c r="G43" s="19" t="n">
        <v>13659000</v>
      </c>
      <c r="H43" s="19" t="n">
        <v>68513</v>
      </c>
      <c r="I43" s="22" t="n">
        <f aca="false">IF(A43="",0,DAY(EOMONTH(A43,0)))</f>
        <v>31</v>
      </c>
      <c r="J43" s="23" t="n">
        <f aca="false">N(D43)-N(E43)</f>
        <v>72782</v>
      </c>
      <c r="K43" s="23" t="n">
        <f aca="false">IF(I43=0,0,N(D43)/I43)</f>
        <v>2366.74193548387</v>
      </c>
      <c r="L43" s="24" t="n">
        <f aca="false">IF(A43="",0,IFERROR(INDEX(Tariff!$B$6:$F$13,MATCH(C43,Tariff!$A$6:$A$13,0),MATCH(B43,Tariff!$B$5:$F$5,0)),0))</f>
        <v>185</v>
      </c>
      <c r="M43" s="23" t="n">
        <f aca="false">J43*L43</f>
        <v>13464670</v>
      </c>
      <c r="N43" s="23" t="n">
        <f aca="false">N(F43)-M43</f>
        <v>-999421</v>
      </c>
      <c r="O43" s="25" t="n">
        <f aca="false">IF(M43=0,0,N43/M43)</f>
        <v>-0.0742254359000258</v>
      </c>
      <c r="P43" s="23" t="n">
        <f aca="false">N(F43)-N(G43)</f>
        <v>-1193751</v>
      </c>
      <c r="Q43" s="25" t="n">
        <f aca="false">IF(N(H43)=0,0,N(D43)/H43-1)</f>
        <v>0.0708770598280619</v>
      </c>
    </row>
    <row r="44" customFormat="false" ht="15" hidden="false" customHeight="false" outlineLevel="0" collapsed="false">
      <c r="A44" s="21" t="n">
        <v>46204</v>
      </c>
      <c r="B44" s="8" t="s">
        <v>44</v>
      </c>
      <c r="C44" s="8" t="s">
        <v>48</v>
      </c>
      <c r="D44" s="19" t="n">
        <v>87404</v>
      </c>
      <c r="E44" s="19" t="n">
        <v>699</v>
      </c>
      <c r="F44" s="19" t="n">
        <v>30524743</v>
      </c>
      <c r="G44" s="19" t="n">
        <v>34333000</v>
      </c>
      <c r="H44" s="19" t="n">
        <v>80558</v>
      </c>
      <c r="I44" s="22" t="n">
        <f aca="false">IF(A44="",0,DAY(EOMONTH(A44,0)))</f>
        <v>31</v>
      </c>
      <c r="J44" s="23" t="n">
        <f aca="false">N(D44)-N(E44)</f>
        <v>86705</v>
      </c>
      <c r="K44" s="23" t="n">
        <f aca="false">IF(I44=0,0,N(D44)/I44)</f>
        <v>2819.48387096774</v>
      </c>
      <c r="L44" s="24" t="n">
        <f aca="false">IF(A44="",0,IFERROR(INDEX(Tariff!$B$6:$F$13,MATCH(C44,Tariff!$A$6:$A$13,0),MATCH(B44,Tariff!$B$5:$F$5,0)),0))</f>
        <v>390</v>
      </c>
      <c r="M44" s="23" t="n">
        <f aca="false">J44*L44</f>
        <v>33814950</v>
      </c>
      <c r="N44" s="23" t="n">
        <f aca="false">N(F44)-M44</f>
        <v>-3290207</v>
      </c>
      <c r="O44" s="25" t="n">
        <f aca="false">IF(M44=0,0,N44/M44)</f>
        <v>-0.0973003656666652</v>
      </c>
      <c r="P44" s="23" t="n">
        <f aca="false">N(F44)-N(G44)</f>
        <v>-3808257</v>
      </c>
      <c r="Q44" s="25" t="n">
        <f aca="false">IF(N(H44)=0,0,N(D44)/H44-1)</f>
        <v>0.0849822488145187</v>
      </c>
    </row>
    <row r="45" customFormat="false" ht="15" hidden="false" customHeight="false" outlineLevel="0" collapsed="false">
      <c r="A45" s="21" t="n">
        <v>46204</v>
      </c>
      <c r="B45" s="8" t="s">
        <v>44</v>
      </c>
      <c r="C45" s="8" t="s">
        <v>49</v>
      </c>
      <c r="D45" s="19" t="n">
        <v>25532</v>
      </c>
      <c r="E45" s="19" t="n">
        <v>204</v>
      </c>
      <c r="F45" s="19" t="n">
        <v>10158640</v>
      </c>
      <c r="G45" s="19" t="n">
        <v>10862000</v>
      </c>
      <c r="H45" s="19" t="n">
        <v>23643</v>
      </c>
      <c r="I45" s="22" t="n">
        <f aca="false">IF(A45="",0,DAY(EOMONTH(A45,0)))</f>
        <v>31</v>
      </c>
      <c r="J45" s="23" t="n">
        <f aca="false">N(D45)-N(E45)</f>
        <v>25328</v>
      </c>
      <c r="K45" s="23" t="n">
        <f aca="false">IF(I45=0,0,N(D45)/I45)</f>
        <v>823.612903225807</v>
      </c>
      <c r="L45" s="24" t="n">
        <f aca="false">IF(A45="",0,IFERROR(INDEX(Tariff!$B$6:$F$13,MATCH(C45,Tariff!$A$6:$A$13,0),MATCH(B45,Tariff!$B$5:$F$5,0)),0))</f>
        <v>425</v>
      </c>
      <c r="M45" s="23" t="n">
        <f aca="false">J45*L45</f>
        <v>10764400</v>
      </c>
      <c r="N45" s="23" t="n">
        <f aca="false">N(F45)-M45</f>
        <v>-605760</v>
      </c>
      <c r="O45" s="25" t="n">
        <f aca="false">IF(M45=0,0,N45/M45)</f>
        <v>-0.0562743859388354</v>
      </c>
      <c r="P45" s="23" t="n">
        <f aca="false">N(F45)-N(G45)</f>
        <v>-703360</v>
      </c>
      <c r="Q45" s="25" t="n">
        <f aca="false">IF(N(H45)=0,0,N(D45)/H45-1)</f>
        <v>0.0798967982066574</v>
      </c>
    </row>
    <row r="46" customFormat="false" ht="15" hidden="false" customHeight="false" outlineLevel="0" collapsed="false">
      <c r="A46" s="21" t="n">
        <v>46204</v>
      </c>
      <c r="B46" s="8" t="s">
        <v>44</v>
      </c>
      <c r="C46" s="8" t="s">
        <v>50</v>
      </c>
      <c r="D46" s="19" t="n">
        <v>66528</v>
      </c>
      <c r="E46" s="19" t="n">
        <v>532</v>
      </c>
      <c r="F46" s="19" t="n">
        <v>37034900</v>
      </c>
      <c r="G46" s="19" t="n">
        <v>41574000</v>
      </c>
      <c r="H46" s="19" t="n">
        <v>63652</v>
      </c>
      <c r="I46" s="22" t="n">
        <f aca="false">IF(A46="",0,DAY(EOMONTH(A46,0)))</f>
        <v>31</v>
      </c>
      <c r="J46" s="23" t="n">
        <f aca="false">N(D46)-N(E46)</f>
        <v>65996</v>
      </c>
      <c r="K46" s="23" t="n">
        <f aca="false">IF(I46=0,0,N(D46)/I46)</f>
        <v>2146.06451612903</v>
      </c>
      <c r="L46" s="24" t="n">
        <f aca="false">IF(A46="",0,IFERROR(INDEX(Tariff!$B$6:$F$13,MATCH(C46,Tariff!$A$6:$A$13,0),MATCH(B46,Tariff!$B$5:$F$5,0)),0))</f>
        <v>610</v>
      </c>
      <c r="M46" s="23" t="n">
        <f aca="false">J46*L46</f>
        <v>40257560</v>
      </c>
      <c r="N46" s="23" t="n">
        <f aca="false">N(F46)-M46</f>
        <v>-3222660</v>
      </c>
      <c r="O46" s="25" t="n">
        <f aca="false">IF(M46=0,0,N46/M46)</f>
        <v>-0.0800510512808029</v>
      </c>
      <c r="P46" s="23" t="n">
        <f aca="false">N(F46)-N(G46)</f>
        <v>-4539100</v>
      </c>
      <c r="Q46" s="25" t="n">
        <f aca="false">IF(N(H46)=0,0,N(D46)/H46-1)</f>
        <v>0.0451831835606109</v>
      </c>
    </row>
    <row r="47" customFormat="false" ht="15" hidden="false" customHeight="false" outlineLevel="0" collapsed="false">
      <c r="A47" s="21" t="n">
        <v>46204</v>
      </c>
      <c r="B47" s="8" t="s">
        <v>44</v>
      </c>
      <c r="C47" s="8" t="s">
        <v>51</v>
      </c>
      <c r="D47" s="19" t="n">
        <v>16875</v>
      </c>
      <c r="E47" s="19" t="n">
        <v>135</v>
      </c>
      <c r="F47" s="19" t="n">
        <v>11262986</v>
      </c>
      <c r="G47" s="19" t="n">
        <v>12694000</v>
      </c>
      <c r="H47" s="19" t="n">
        <v>16174</v>
      </c>
      <c r="I47" s="22" t="n">
        <f aca="false">IF(A47="",0,DAY(EOMONTH(A47,0)))</f>
        <v>31</v>
      </c>
      <c r="J47" s="23" t="n">
        <f aca="false">N(D47)-N(E47)</f>
        <v>16740</v>
      </c>
      <c r="K47" s="23" t="n">
        <f aca="false">IF(I47=0,0,N(D47)/I47)</f>
        <v>544.354838709677</v>
      </c>
      <c r="L47" s="24" t="n">
        <f aca="false">IF(A47="",0,IFERROR(INDEX(Tariff!$B$6:$F$13,MATCH(C47,Tariff!$A$6:$A$13,0),MATCH(B47,Tariff!$B$5:$F$5,0)),0))</f>
        <v>745</v>
      </c>
      <c r="M47" s="23" t="n">
        <f aca="false">J47*L47</f>
        <v>12471300</v>
      </c>
      <c r="N47" s="23" t="n">
        <f aca="false">N(F47)-M47</f>
        <v>-1208314</v>
      </c>
      <c r="O47" s="25" t="n">
        <f aca="false">IF(M47=0,0,N47/M47)</f>
        <v>-0.0968875738696046</v>
      </c>
      <c r="P47" s="23" t="n">
        <f aca="false">N(F47)-N(G47)</f>
        <v>-1431014</v>
      </c>
      <c r="Q47" s="25" t="n">
        <f aca="false">IF(N(H47)=0,0,N(D47)/H47-1)</f>
        <v>0.0433411648324471</v>
      </c>
    </row>
    <row r="48" customFormat="false" ht="15" hidden="false" customHeight="false" outlineLevel="0" collapsed="false">
      <c r="A48" s="21" t="n">
        <v>46204</v>
      </c>
      <c r="B48" s="8" t="s">
        <v>45</v>
      </c>
      <c r="C48" s="8" t="s">
        <v>46</v>
      </c>
      <c r="D48" s="19" t="n">
        <v>246712</v>
      </c>
      <c r="E48" s="19" t="n">
        <v>7401</v>
      </c>
      <c r="F48" s="19" t="n">
        <v>20645585</v>
      </c>
      <c r="G48" s="19" t="n">
        <v>24280000</v>
      </c>
      <c r="H48" s="19" t="n">
        <v>233407</v>
      </c>
      <c r="I48" s="22" t="n">
        <f aca="false">IF(A48="",0,DAY(EOMONTH(A48,0)))</f>
        <v>31</v>
      </c>
      <c r="J48" s="23" t="n">
        <f aca="false">N(D48)-N(E48)</f>
        <v>239311</v>
      </c>
      <c r="K48" s="23" t="n">
        <f aca="false">IF(I48=0,0,N(D48)/I48)</f>
        <v>7958.45161290323</v>
      </c>
      <c r="L48" s="24" t="n">
        <f aca="false">IF(A48="",0,IFERROR(INDEX(Tariff!$B$6:$F$13,MATCH(C48,Tariff!$A$6:$A$13,0),MATCH(B48,Tariff!$B$5:$F$5,0)),0))</f>
        <v>95</v>
      </c>
      <c r="M48" s="23" t="n">
        <f aca="false">J48*L48</f>
        <v>22734545</v>
      </c>
      <c r="N48" s="23" t="n">
        <f aca="false">N(F48)-M48</f>
        <v>-2088960</v>
      </c>
      <c r="O48" s="25" t="n">
        <f aca="false">IF(M48=0,0,N48/M48)</f>
        <v>-0.0918848386893162</v>
      </c>
      <c r="P48" s="23" t="n">
        <f aca="false">N(F48)-N(G48)</f>
        <v>-3634415</v>
      </c>
      <c r="Q48" s="25" t="n">
        <f aca="false">IF(N(H48)=0,0,N(D48)/H48-1)</f>
        <v>0.0570034317736829</v>
      </c>
    </row>
    <row r="49" customFormat="false" ht="15" hidden="false" customHeight="false" outlineLevel="0" collapsed="false">
      <c r="A49" s="21" t="n">
        <v>46204</v>
      </c>
      <c r="B49" s="8" t="s">
        <v>45</v>
      </c>
      <c r="C49" s="8" t="s">
        <v>47</v>
      </c>
      <c r="D49" s="19" t="n">
        <v>46157</v>
      </c>
      <c r="E49" s="19" t="n">
        <v>369</v>
      </c>
      <c r="F49" s="19" t="n">
        <v>6387509</v>
      </c>
      <c r="G49" s="19" t="n">
        <v>7483000</v>
      </c>
      <c r="H49" s="19" t="n">
        <v>44061</v>
      </c>
      <c r="I49" s="22" t="n">
        <f aca="false">IF(A49="",0,DAY(EOMONTH(A49,0)))</f>
        <v>31</v>
      </c>
      <c r="J49" s="23" t="n">
        <f aca="false">N(D49)-N(E49)</f>
        <v>45788</v>
      </c>
      <c r="K49" s="23" t="n">
        <f aca="false">IF(I49=0,0,N(D49)/I49)</f>
        <v>1488.93548387097</v>
      </c>
      <c r="L49" s="24" t="n">
        <f aca="false">IF(A49="",0,IFERROR(INDEX(Tariff!$B$6:$F$13,MATCH(C49,Tariff!$A$6:$A$13,0),MATCH(B49,Tariff!$B$5:$F$5,0)),0))</f>
        <v>155</v>
      </c>
      <c r="M49" s="23" t="n">
        <f aca="false">J49*L49</f>
        <v>7097140</v>
      </c>
      <c r="N49" s="23" t="n">
        <f aca="false">N(F49)-M49</f>
        <v>-709631</v>
      </c>
      <c r="O49" s="25" t="n">
        <f aca="false">IF(M49=0,0,N49/M49)</f>
        <v>-0.099988305148271</v>
      </c>
      <c r="P49" s="23" t="n">
        <f aca="false">N(F49)-N(G49)</f>
        <v>-1095491</v>
      </c>
      <c r="Q49" s="25" t="n">
        <f aca="false">IF(N(H49)=0,0,N(D49)/H49-1)</f>
        <v>0.0475704137445814</v>
      </c>
    </row>
    <row r="50" customFormat="false" ht="15" hidden="false" customHeight="false" outlineLevel="0" collapsed="false">
      <c r="A50" s="21" t="n">
        <v>46204</v>
      </c>
      <c r="B50" s="8" t="s">
        <v>45</v>
      </c>
      <c r="C50" s="8" t="s">
        <v>48</v>
      </c>
      <c r="D50" s="19" t="n">
        <v>54466</v>
      </c>
      <c r="E50" s="19" t="n">
        <v>436</v>
      </c>
      <c r="F50" s="19" t="n">
        <v>16123020</v>
      </c>
      <c r="G50" s="19" t="n">
        <v>18458000</v>
      </c>
      <c r="H50" s="19" t="n">
        <v>52307</v>
      </c>
      <c r="I50" s="22" t="n">
        <f aca="false">IF(A50="",0,DAY(EOMONTH(A50,0)))</f>
        <v>31</v>
      </c>
      <c r="J50" s="23" t="n">
        <f aca="false">N(D50)-N(E50)</f>
        <v>54030</v>
      </c>
      <c r="K50" s="23" t="n">
        <f aca="false">IF(I50=0,0,N(D50)/I50)</f>
        <v>1756.96774193548</v>
      </c>
      <c r="L50" s="24" t="n">
        <f aca="false">IF(A50="",0,IFERROR(INDEX(Tariff!$B$6:$F$13,MATCH(C50,Tariff!$A$6:$A$13,0),MATCH(B50,Tariff!$B$5:$F$5,0)),0))</f>
        <v>325</v>
      </c>
      <c r="M50" s="23" t="n">
        <f aca="false">J50*L50</f>
        <v>17559750</v>
      </c>
      <c r="N50" s="23" t="n">
        <f aca="false">N(F50)-M50</f>
        <v>-1436730</v>
      </c>
      <c r="O50" s="25" t="n">
        <f aca="false">IF(M50=0,0,N50/M50)</f>
        <v>-0.0818195019860761</v>
      </c>
      <c r="P50" s="23" t="n">
        <f aca="false">N(F50)-N(G50)</f>
        <v>-2334980</v>
      </c>
      <c r="Q50" s="25" t="n">
        <f aca="false">IF(N(H50)=0,0,N(D50)/H50-1)</f>
        <v>0.0412755462939951</v>
      </c>
    </row>
    <row r="51" customFormat="false" ht="15" hidden="false" customHeight="false" outlineLevel="0" collapsed="false">
      <c r="A51" s="21" t="n">
        <v>46204</v>
      </c>
      <c r="B51" s="8" t="s">
        <v>45</v>
      </c>
      <c r="C51" s="8" t="s">
        <v>49</v>
      </c>
      <c r="D51" s="19" t="n">
        <v>14263</v>
      </c>
      <c r="E51" s="19" t="n">
        <v>114</v>
      </c>
      <c r="F51" s="19" t="n">
        <v>4674826</v>
      </c>
      <c r="G51" s="19" t="n">
        <v>5041000</v>
      </c>
      <c r="H51" s="19" t="n">
        <v>13617</v>
      </c>
      <c r="I51" s="22" t="n">
        <f aca="false">IF(A51="",0,DAY(EOMONTH(A51,0)))</f>
        <v>31</v>
      </c>
      <c r="J51" s="23" t="n">
        <f aca="false">N(D51)-N(E51)</f>
        <v>14149</v>
      </c>
      <c r="K51" s="23" t="n">
        <f aca="false">IF(I51=0,0,N(D51)/I51)</f>
        <v>460.096774193548</v>
      </c>
      <c r="L51" s="24" t="n">
        <f aca="false">IF(A51="",0,IFERROR(INDEX(Tariff!$B$6:$F$13,MATCH(C51,Tariff!$A$6:$A$13,0),MATCH(B51,Tariff!$B$5:$F$5,0)),0))</f>
        <v>355</v>
      </c>
      <c r="M51" s="23" t="n">
        <f aca="false">J51*L51</f>
        <v>5022895</v>
      </c>
      <c r="N51" s="23" t="n">
        <f aca="false">N(F51)-M51</f>
        <v>-348069</v>
      </c>
      <c r="O51" s="25" t="n">
        <f aca="false">IF(M51=0,0,N51/M51)</f>
        <v>-0.0692964913660349</v>
      </c>
      <c r="P51" s="23" t="n">
        <f aca="false">N(F51)-N(G51)</f>
        <v>-366174</v>
      </c>
      <c r="Q51" s="25" t="n">
        <f aca="false">IF(N(H51)=0,0,N(D51)/H51-1)</f>
        <v>0.0474406991260923</v>
      </c>
    </row>
    <row r="52" customFormat="false" ht="15" hidden="false" customHeight="false" outlineLevel="0" collapsed="false">
      <c r="A52" s="21" t="n">
        <v>46204</v>
      </c>
      <c r="B52" s="8" t="s">
        <v>45</v>
      </c>
      <c r="C52" s="8" t="s">
        <v>50</v>
      </c>
      <c r="D52" s="19" t="n">
        <v>41228</v>
      </c>
      <c r="E52" s="19" t="n">
        <v>330</v>
      </c>
      <c r="F52" s="19" t="n">
        <v>19134474</v>
      </c>
      <c r="G52" s="19" t="n">
        <v>21724000</v>
      </c>
      <c r="H52" s="19" t="n">
        <v>38960</v>
      </c>
      <c r="I52" s="22" t="n">
        <f aca="false">IF(A52="",0,DAY(EOMONTH(A52,0)))</f>
        <v>31</v>
      </c>
      <c r="J52" s="23" t="n">
        <f aca="false">N(D52)-N(E52)</f>
        <v>40898</v>
      </c>
      <c r="K52" s="23" t="n">
        <f aca="false">IF(I52=0,0,N(D52)/I52)</f>
        <v>1329.93548387097</v>
      </c>
      <c r="L52" s="24" t="n">
        <f aca="false">IF(A52="",0,IFERROR(INDEX(Tariff!$B$6:$F$13,MATCH(C52,Tariff!$A$6:$A$13,0),MATCH(B52,Tariff!$B$5:$F$5,0)),0))</f>
        <v>510</v>
      </c>
      <c r="M52" s="23" t="n">
        <f aca="false">J52*L52</f>
        <v>20857980</v>
      </c>
      <c r="N52" s="23" t="n">
        <f aca="false">N(F52)-M52</f>
        <v>-1723506</v>
      </c>
      <c r="O52" s="25" t="n">
        <f aca="false">IF(M52=0,0,N52/M52)</f>
        <v>-0.0826305327745065</v>
      </c>
      <c r="P52" s="23" t="n">
        <f aca="false">N(F52)-N(G52)</f>
        <v>-2589526</v>
      </c>
      <c r="Q52" s="25" t="n">
        <f aca="false">IF(N(H52)=0,0,N(D52)/H52-1)</f>
        <v>0.0582135523613963</v>
      </c>
    </row>
    <row r="53" customFormat="false" ht="15" hidden="false" customHeight="false" outlineLevel="0" collapsed="false">
      <c r="A53" s="21" t="n">
        <v>46204</v>
      </c>
      <c r="B53" s="8" t="s">
        <v>45</v>
      </c>
      <c r="C53" s="8" t="s">
        <v>51</v>
      </c>
      <c r="D53" s="19" t="n">
        <v>8181</v>
      </c>
      <c r="E53" s="19" t="n">
        <v>65</v>
      </c>
      <c r="F53" s="19" t="n">
        <v>4742317</v>
      </c>
      <c r="G53" s="19" t="n">
        <v>5282000</v>
      </c>
      <c r="H53" s="19" t="n">
        <v>7508</v>
      </c>
      <c r="I53" s="22" t="n">
        <f aca="false">IF(A53="",0,DAY(EOMONTH(A53,0)))</f>
        <v>31</v>
      </c>
      <c r="J53" s="23" t="n">
        <f aca="false">N(D53)-N(E53)</f>
        <v>8116</v>
      </c>
      <c r="K53" s="23" t="n">
        <f aca="false">IF(I53=0,0,N(D53)/I53)</f>
        <v>263.903225806452</v>
      </c>
      <c r="L53" s="24" t="n">
        <f aca="false">IF(A53="",0,IFERROR(INDEX(Tariff!$B$6:$F$13,MATCH(C53,Tariff!$A$6:$A$13,0),MATCH(B53,Tariff!$B$5:$F$5,0)),0))</f>
        <v>620</v>
      </c>
      <c r="M53" s="23" t="n">
        <f aca="false">J53*L53</f>
        <v>5031920</v>
      </c>
      <c r="N53" s="23" t="n">
        <f aca="false">N(F53)-M53</f>
        <v>-289603</v>
      </c>
      <c r="O53" s="25" t="n">
        <f aca="false">IF(M53=0,0,N53/M53)</f>
        <v>-0.0575531804957154</v>
      </c>
      <c r="P53" s="23" t="n">
        <f aca="false">N(F53)-N(G53)</f>
        <v>-539683</v>
      </c>
      <c r="Q53" s="25" t="n">
        <f aca="false">IF(N(H53)=0,0,N(D53)/H53-1)</f>
        <v>0.0896377197655833</v>
      </c>
    </row>
    <row r="54" customFormat="false" ht="15" hidden="false" customHeight="false" outlineLevel="0" collapsed="false">
      <c r="A54" s="21" t="n">
        <v>46235</v>
      </c>
      <c r="B54" s="8" t="s">
        <v>44</v>
      </c>
      <c r="C54" s="8" t="s">
        <v>46</v>
      </c>
      <c r="D54" s="19" t="n">
        <v>411459</v>
      </c>
      <c r="E54" s="19" t="n">
        <v>12344</v>
      </c>
      <c r="F54" s="19" t="n">
        <v>42418760</v>
      </c>
      <c r="G54" s="19" t="n">
        <v>45720000</v>
      </c>
      <c r="H54" s="19" t="n">
        <v>394007</v>
      </c>
      <c r="I54" s="22" t="n">
        <f aca="false">IF(A54="",0,DAY(EOMONTH(A54,0)))</f>
        <v>31</v>
      </c>
      <c r="J54" s="23" t="n">
        <f aca="false">N(D54)-N(E54)</f>
        <v>399115</v>
      </c>
      <c r="K54" s="23" t="n">
        <f aca="false">IF(I54=0,0,N(D54)/I54)</f>
        <v>13272.8709677419</v>
      </c>
      <c r="L54" s="24" t="n">
        <f aca="false">IF(A54="",0,IFERROR(INDEX(Tariff!$B$6:$F$13,MATCH(C54,Tariff!$A$6:$A$13,0),MATCH(B54,Tariff!$B$5:$F$5,0)),0))</f>
        <v>115</v>
      </c>
      <c r="M54" s="23" t="n">
        <f aca="false">J54*L54</f>
        <v>45898225</v>
      </c>
      <c r="N54" s="23" t="n">
        <f aca="false">N(F54)-M54</f>
        <v>-3479465</v>
      </c>
      <c r="O54" s="25" t="n">
        <f aca="false">IF(M54=0,0,N54/M54)</f>
        <v>-0.0758082692740297</v>
      </c>
      <c r="P54" s="23" t="n">
        <f aca="false">N(F54)-N(G54)</f>
        <v>-3301240</v>
      </c>
      <c r="Q54" s="25" t="n">
        <f aca="false">IF(N(H54)=0,0,N(D54)/H54-1)</f>
        <v>0.0442936293010023</v>
      </c>
    </row>
    <row r="55" customFormat="false" ht="15" hidden="false" customHeight="false" outlineLevel="0" collapsed="false">
      <c r="A55" s="21" t="n">
        <v>46235</v>
      </c>
      <c r="B55" s="8" t="s">
        <v>44</v>
      </c>
      <c r="C55" s="8" t="s">
        <v>47</v>
      </c>
      <c r="D55" s="19" t="n">
        <v>74742</v>
      </c>
      <c r="E55" s="19" t="n">
        <v>598</v>
      </c>
      <c r="F55" s="19" t="n">
        <v>12579967</v>
      </c>
      <c r="G55" s="19" t="n">
        <v>13659000</v>
      </c>
      <c r="H55" s="19" t="n">
        <v>70964</v>
      </c>
      <c r="I55" s="22" t="n">
        <f aca="false">IF(A55="",0,DAY(EOMONTH(A55,0)))</f>
        <v>31</v>
      </c>
      <c r="J55" s="23" t="n">
        <f aca="false">N(D55)-N(E55)</f>
        <v>74144</v>
      </c>
      <c r="K55" s="23" t="n">
        <f aca="false">IF(I55=0,0,N(D55)/I55)</f>
        <v>2411.03225806452</v>
      </c>
      <c r="L55" s="24" t="n">
        <f aca="false">IF(A55="",0,IFERROR(INDEX(Tariff!$B$6:$F$13,MATCH(C55,Tariff!$A$6:$A$13,0),MATCH(B55,Tariff!$B$5:$F$5,0)),0))</f>
        <v>185</v>
      </c>
      <c r="M55" s="23" t="n">
        <f aca="false">J55*L55</f>
        <v>13716640</v>
      </c>
      <c r="N55" s="23" t="n">
        <f aca="false">N(F55)-M55</f>
        <v>-1136673</v>
      </c>
      <c r="O55" s="25" t="n">
        <f aca="false">IF(M55=0,0,N55/M55)</f>
        <v>-0.082868180545673</v>
      </c>
      <c r="P55" s="23" t="n">
        <f aca="false">N(F55)-N(G55)</f>
        <v>-1079033</v>
      </c>
      <c r="Q55" s="25" t="n">
        <f aca="false">IF(N(H55)=0,0,N(D55)/H55-1)</f>
        <v>0.0532382616537963</v>
      </c>
    </row>
    <row r="56" customFormat="false" ht="15" hidden="false" customHeight="false" outlineLevel="0" collapsed="false">
      <c r="A56" s="21" t="n">
        <v>46235</v>
      </c>
      <c r="B56" s="8" t="s">
        <v>44</v>
      </c>
      <c r="C56" s="8" t="s">
        <v>48</v>
      </c>
      <c r="D56" s="19" t="n">
        <v>93096</v>
      </c>
      <c r="E56" s="19" t="n">
        <v>745</v>
      </c>
      <c r="F56" s="19" t="n">
        <v>32705927</v>
      </c>
      <c r="G56" s="19" t="n">
        <v>34333000</v>
      </c>
      <c r="H56" s="19" t="n">
        <v>89416</v>
      </c>
      <c r="I56" s="22" t="n">
        <f aca="false">IF(A56="",0,DAY(EOMONTH(A56,0)))</f>
        <v>31</v>
      </c>
      <c r="J56" s="23" t="n">
        <f aca="false">N(D56)-N(E56)</f>
        <v>92351</v>
      </c>
      <c r="K56" s="23" t="n">
        <f aca="false">IF(I56=0,0,N(D56)/I56)</f>
        <v>3003.09677419355</v>
      </c>
      <c r="L56" s="24" t="n">
        <f aca="false">IF(A56="",0,IFERROR(INDEX(Tariff!$B$6:$F$13,MATCH(C56,Tariff!$A$6:$A$13,0),MATCH(B56,Tariff!$B$5:$F$5,0)),0))</f>
        <v>390</v>
      </c>
      <c r="M56" s="23" t="n">
        <f aca="false">J56*L56</f>
        <v>36016890</v>
      </c>
      <c r="N56" s="23" t="n">
        <f aca="false">N(F56)-M56</f>
        <v>-3310963</v>
      </c>
      <c r="O56" s="25" t="n">
        <f aca="false">IF(M56=0,0,N56/M56)</f>
        <v>-0.0919280648606806</v>
      </c>
      <c r="P56" s="23" t="n">
        <f aca="false">N(F56)-N(G56)</f>
        <v>-1627073</v>
      </c>
      <c r="Q56" s="25" t="n">
        <f aca="false">IF(N(H56)=0,0,N(D56)/H56-1)</f>
        <v>0.041155945244699</v>
      </c>
    </row>
    <row r="57" customFormat="false" ht="15" hidden="false" customHeight="false" outlineLevel="0" collapsed="false">
      <c r="A57" s="21" t="n">
        <v>46235</v>
      </c>
      <c r="B57" s="8" t="s">
        <v>44</v>
      </c>
      <c r="C57" s="8" t="s">
        <v>49</v>
      </c>
      <c r="D57" s="19" t="n">
        <v>27222</v>
      </c>
      <c r="E57" s="19" t="n">
        <v>218</v>
      </c>
      <c r="F57" s="19" t="n">
        <v>10632163</v>
      </c>
      <c r="G57" s="19" t="n">
        <v>10862000</v>
      </c>
      <c r="H57" s="19" t="n">
        <v>25992</v>
      </c>
      <c r="I57" s="22" t="n">
        <f aca="false">IF(A57="",0,DAY(EOMONTH(A57,0)))</f>
        <v>31</v>
      </c>
      <c r="J57" s="23" t="n">
        <f aca="false">N(D57)-N(E57)</f>
        <v>27004</v>
      </c>
      <c r="K57" s="23" t="n">
        <f aca="false">IF(I57=0,0,N(D57)/I57)</f>
        <v>878.129032258065</v>
      </c>
      <c r="L57" s="24" t="n">
        <f aca="false">IF(A57="",0,IFERROR(INDEX(Tariff!$B$6:$F$13,MATCH(C57,Tariff!$A$6:$A$13,0),MATCH(B57,Tariff!$B$5:$F$5,0)),0))</f>
        <v>425</v>
      </c>
      <c r="M57" s="23" t="n">
        <f aca="false">J57*L57</f>
        <v>11476700</v>
      </c>
      <c r="N57" s="23" t="n">
        <f aca="false">N(F57)-M57</f>
        <v>-844537</v>
      </c>
      <c r="O57" s="25" t="n">
        <f aca="false">IF(M57=0,0,N57/M57)</f>
        <v>-0.0735870938510199</v>
      </c>
      <c r="P57" s="23" t="n">
        <f aca="false">N(F57)-N(G57)</f>
        <v>-229837</v>
      </c>
      <c r="Q57" s="25" t="n">
        <f aca="false">IF(N(H57)=0,0,N(D57)/H57-1)</f>
        <v>0.0473222530009234</v>
      </c>
    </row>
    <row r="58" customFormat="false" ht="15" hidden="false" customHeight="false" outlineLevel="0" collapsed="false">
      <c r="A58" s="21" t="n">
        <v>46235</v>
      </c>
      <c r="B58" s="8" t="s">
        <v>44</v>
      </c>
      <c r="C58" s="8" t="s">
        <v>50</v>
      </c>
      <c r="D58" s="19" t="n">
        <v>70863</v>
      </c>
      <c r="E58" s="19" t="n">
        <v>567</v>
      </c>
      <c r="F58" s="19" t="n">
        <v>38650484</v>
      </c>
      <c r="G58" s="19" t="n">
        <v>41574000</v>
      </c>
      <c r="H58" s="19" t="n">
        <v>66450</v>
      </c>
      <c r="I58" s="22" t="n">
        <f aca="false">IF(A58="",0,DAY(EOMONTH(A58,0)))</f>
        <v>31</v>
      </c>
      <c r="J58" s="23" t="n">
        <f aca="false">N(D58)-N(E58)</f>
        <v>70296</v>
      </c>
      <c r="K58" s="23" t="n">
        <f aca="false">IF(I58=0,0,N(D58)/I58)</f>
        <v>2285.90322580645</v>
      </c>
      <c r="L58" s="24" t="n">
        <f aca="false">IF(A58="",0,IFERROR(INDEX(Tariff!$B$6:$F$13,MATCH(C58,Tariff!$A$6:$A$13,0),MATCH(B58,Tariff!$B$5:$F$5,0)),0))</f>
        <v>610</v>
      </c>
      <c r="M58" s="23" t="n">
        <f aca="false">J58*L58</f>
        <v>42880560</v>
      </c>
      <c r="N58" s="23" t="n">
        <f aca="false">N(F58)-M58</f>
        <v>-4230076</v>
      </c>
      <c r="O58" s="25" t="n">
        <f aca="false">IF(M58=0,0,N58/M58)</f>
        <v>-0.0986478721359982</v>
      </c>
      <c r="P58" s="23" t="n">
        <f aca="false">N(F58)-N(G58)</f>
        <v>-2923516</v>
      </c>
      <c r="Q58" s="25" t="n">
        <f aca="false">IF(N(H58)=0,0,N(D58)/H58-1)</f>
        <v>0.066410835214447</v>
      </c>
    </row>
    <row r="59" customFormat="false" ht="15" hidden="false" customHeight="false" outlineLevel="0" collapsed="false">
      <c r="A59" s="21" t="n">
        <v>46235</v>
      </c>
      <c r="B59" s="8" t="s">
        <v>44</v>
      </c>
      <c r="C59" s="8" t="s">
        <v>51</v>
      </c>
      <c r="D59" s="19" t="n">
        <v>18177</v>
      </c>
      <c r="E59" s="19" t="n">
        <v>145</v>
      </c>
      <c r="F59" s="19" t="n">
        <v>12670345</v>
      </c>
      <c r="G59" s="19" t="n">
        <v>12694000</v>
      </c>
      <c r="H59" s="19" t="n">
        <v>16912</v>
      </c>
      <c r="I59" s="22" t="n">
        <f aca="false">IF(A59="",0,DAY(EOMONTH(A59,0)))</f>
        <v>31</v>
      </c>
      <c r="J59" s="23" t="n">
        <f aca="false">N(D59)-N(E59)</f>
        <v>18032</v>
      </c>
      <c r="K59" s="23" t="n">
        <f aca="false">IF(I59=0,0,N(D59)/I59)</f>
        <v>586.354838709677</v>
      </c>
      <c r="L59" s="24" t="n">
        <f aca="false">IF(A59="",0,IFERROR(INDEX(Tariff!$B$6:$F$13,MATCH(C59,Tariff!$A$6:$A$13,0),MATCH(B59,Tariff!$B$5:$F$5,0)),0))</f>
        <v>745</v>
      </c>
      <c r="M59" s="23" t="n">
        <f aca="false">J59*L59</f>
        <v>13433840</v>
      </c>
      <c r="N59" s="23" t="n">
        <f aca="false">N(F59)-M59</f>
        <v>-763495</v>
      </c>
      <c r="O59" s="25" t="n">
        <f aca="false">IF(M59=0,0,N59/M59)</f>
        <v>-0.0568337124753607</v>
      </c>
      <c r="P59" s="23" t="n">
        <f aca="false">N(F59)-N(G59)</f>
        <v>-23655</v>
      </c>
      <c r="Q59" s="25" t="n">
        <f aca="false">IF(N(H59)=0,0,N(D59)/H59-1)</f>
        <v>0.074798959318827</v>
      </c>
    </row>
    <row r="60" customFormat="false" ht="15" hidden="false" customHeight="false" outlineLevel="0" collapsed="false">
      <c r="A60" s="21" t="n">
        <v>46235</v>
      </c>
      <c r="B60" s="8" t="s">
        <v>45</v>
      </c>
      <c r="C60" s="8" t="s">
        <v>46</v>
      </c>
      <c r="D60" s="19" t="n">
        <v>261251</v>
      </c>
      <c r="E60" s="19" t="n">
        <v>7838</v>
      </c>
      <c r="F60" s="19" t="n">
        <v>22108212</v>
      </c>
      <c r="G60" s="19" t="n">
        <v>24280000</v>
      </c>
      <c r="H60" s="19" t="n">
        <v>249202</v>
      </c>
      <c r="I60" s="22" t="n">
        <f aca="false">IF(A60="",0,DAY(EOMONTH(A60,0)))</f>
        <v>31</v>
      </c>
      <c r="J60" s="23" t="n">
        <f aca="false">N(D60)-N(E60)</f>
        <v>253413</v>
      </c>
      <c r="K60" s="23" t="n">
        <f aca="false">IF(I60=0,0,N(D60)/I60)</f>
        <v>8427.45161290323</v>
      </c>
      <c r="L60" s="24" t="n">
        <f aca="false">IF(A60="",0,IFERROR(INDEX(Tariff!$B$6:$F$13,MATCH(C60,Tariff!$A$6:$A$13,0),MATCH(B60,Tariff!$B$5:$F$5,0)),0))</f>
        <v>95</v>
      </c>
      <c r="M60" s="23" t="n">
        <f aca="false">J60*L60</f>
        <v>24074235</v>
      </c>
      <c r="N60" s="23" t="n">
        <f aca="false">N(F60)-M60</f>
        <v>-1966023</v>
      </c>
      <c r="O60" s="25" t="n">
        <f aca="false">IF(M60=0,0,N60/M60)</f>
        <v>-0.0816650248699491</v>
      </c>
      <c r="P60" s="23" t="n">
        <f aca="false">N(F60)-N(G60)</f>
        <v>-2171788</v>
      </c>
      <c r="Q60" s="25" t="n">
        <f aca="false">IF(N(H60)=0,0,N(D60)/H60-1)</f>
        <v>0.0483503342669802</v>
      </c>
    </row>
    <row r="61" customFormat="false" ht="15" hidden="false" customHeight="false" outlineLevel="0" collapsed="false">
      <c r="A61" s="21" t="n">
        <v>46235</v>
      </c>
      <c r="B61" s="8" t="s">
        <v>45</v>
      </c>
      <c r="C61" s="8" t="s">
        <v>47</v>
      </c>
      <c r="D61" s="19" t="n">
        <v>50882</v>
      </c>
      <c r="E61" s="19" t="n">
        <v>407</v>
      </c>
      <c r="F61" s="19" t="n">
        <v>7249603</v>
      </c>
      <c r="G61" s="19" t="n">
        <v>7483000</v>
      </c>
      <c r="H61" s="19" t="n">
        <v>47159</v>
      </c>
      <c r="I61" s="22" t="n">
        <f aca="false">IF(A61="",0,DAY(EOMONTH(A61,0)))</f>
        <v>31</v>
      </c>
      <c r="J61" s="23" t="n">
        <f aca="false">N(D61)-N(E61)</f>
        <v>50475</v>
      </c>
      <c r="K61" s="23" t="n">
        <f aca="false">IF(I61=0,0,N(D61)/I61)</f>
        <v>1641.35483870968</v>
      </c>
      <c r="L61" s="24" t="n">
        <f aca="false">IF(A61="",0,IFERROR(INDEX(Tariff!$B$6:$F$13,MATCH(C61,Tariff!$A$6:$A$13,0),MATCH(B61,Tariff!$B$5:$F$5,0)),0))</f>
        <v>155</v>
      </c>
      <c r="M61" s="23" t="n">
        <f aca="false">J61*L61</f>
        <v>7823625</v>
      </c>
      <c r="N61" s="23" t="n">
        <f aca="false">N(F61)-M61</f>
        <v>-574022</v>
      </c>
      <c r="O61" s="25" t="n">
        <f aca="false">IF(M61=0,0,N61/M61)</f>
        <v>-0.0733703366406238</v>
      </c>
      <c r="P61" s="23" t="n">
        <f aca="false">N(F61)-N(G61)</f>
        <v>-233397</v>
      </c>
      <c r="Q61" s="25" t="n">
        <f aca="false">IF(N(H61)=0,0,N(D61)/H61-1)</f>
        <v>0.0789456943531457</v>
      </c>
    </row>
    <row r="62" customFormat="false" ht="15" hidden="false" customHeight="false" outlineLevel="0" collapsed="false">
      <c r="A62" s="21" t="n">
        <v>46235</v>
      </c>
      <c r="B62" s="8" t="s">
        <v>45</v>
      </c>
      <c r="C62" s="8" t="s">
        <v>48</v>
      </c>
      <c r="D62" s="19" t="n">
        <v>58298</v>
      </c>
      <c r="E62" s="19" t="n">
        <v>466</v>
      </c>
      <c r="F62" s="19" t="n">
        <v>17125468</v>
      </c>
      <c r="G62" s="19" t="n">
        <v>18458000</v>
      </c>
      <c r="H62" s="19" t="n">
        <v>53951</v>
      </c>
      <c r="I62" s="22" t="n">
        <f aca="false">IF(A62="",0,DAY(EOMONTH(A62,0)))</f>
        <v>31</v>
      </c>
      <c r="J62" s="23" t="n">
        <f aca="false">N(D62)-N(E62)</f>
        <v>57832</v>
      </c>
      <c r="K62" s="23" t="n">
        <f aca="false">IF(I62=0,0,N(D62)/I62)</f>
        <v>1880.58064516129</v>
      </c>
      <c r="L62" s="24" t="n">
        <f aca="false">IF(A62="",0,IFERROR(INDEX(Tariff!$B$6:$F$13,MATCH(C62,Tariff!$A$6:$A$13,0),MATCH(B62,Tariff!$B$5:$F$5,0)),0))</f>
        <v>325</v>
      </c>
      <c r="M62" s="23" t="n">
        <f aca="false">J62*L62</f>
        <v>18795400</v>
      </c>
      <c r="N62" s="23" t="n">
        <f aca="false">N(F62)-M62</f>
        <v>-1669932</v>
      </c>
      <c r="O62" s="25" t="n">
        <f aca="false">IF(M62=0,0,N62/M62)</f>
        <v>-0.0888479095949009</v>
      </c>
      <c r="P62" s="23" t="n">
        <f aca="false">N(F62)-N(G62)</f>
        <v>-1332532</v>
      </c>
      <c r="Q62" s="25" t="n">
        <f aca="false">IF(N(H62)=0,0,N(D62)/H62-1)</f>
        <v>0.0805731126392468</v>
      </c>
    </row>
    <row r="63" customFormat="false" ht="15" hidden="false" customHeight="false" outlineLevel="0" collapsed="false">
      <c r="A63" s="21" t="n">
        <v>46235</v>
      </c>
      <c r="B63" s="8" t="s">
        <v>45</v>
      </c>
      <c r="C63" s="8" t="s">
        <v>49</v>
      </c>
      <c r="D63" s="19" t="n">
        <v>15153</v>
      </c>
      <c r="E63" s="19" t="n">
        <v>121</v>
      </c>
      <c r="F63" s="19" t="n">
        <v>5030221</v>
      </c>
      <c r="G63" s="19" t="n">
        <v>5041000</v>
      </c>
      <c r="H63" s="19" t="n">
        <v>14027</v>
      </c>
      <c r="I63" s="22" t="n">
        <f aca="false">IF(A63="",0,DAY(EOMONTH(A63,0)))</f>
        <v>31</v>
      </c>
      <c r="J63" s="23" t="n">
        <f aca="false">N(D63)-N(E63)</f>
        <v>15032</v>
      </c>
      <c r="K63" s="23" t="n">
        <f aca="false">IF(I63=0,0,N(D63)/I63)</f>
        <v>488.806451612903</v>
      </c>
      <c r="L63" s="24" t="n">
        <f aca="false">IF(A63="",0,IFERROR(INDEX(Tariff!$B$6:$F$13,MATCH(C63,Tariff!$A$6:$A$13,0),MATCH(B63,Tariff!$B$5:$F$5,0)),0))</f>
        <v>355</v>
      </c>
      <c r="M63" s="23" t="n">
        <f aca="false">J63*L63</f>
        <v>5336360</v>
      </c>
      <c r="N63" s="23" t="n">
        <f aca="false">N(F63)-M63</f>
        <v>-306139</v>
      </c>
      <c r="O63" s="25" t="n">
        <f aca="false">IF(M63=0,0,N63/M63)</f>
        <v>-0.0573685058729171</v>
      </c>
      <c r="P63" s="23" t="n">
        <f aca="false">N(F63)-N(G63)</f>
        <v>-10779</v>
      </c>
      <c r="Q63" s="25" t="n">
        <f aca="false">IF(N(H63)=0,0,N(D63)/H63-1)</f>
        <v>0.0802737577529051</v>
      </c>
    </row>
    <row r="64" customFormat="false" ht="15" hidden="false" customHeight="false" outlineLevel="0" collapsed="false">
      <c r="A64" s="21" t="n">
        <v>46235</v>
      </c>
      <c r="B64" s="8" t="s">
        <v>45</v>
      </c>
      <c r="C64" s="8" t="s">
        <v>50</v>
      </c>
      <c r="D64" s="19" t="n">
        <v>45019</v>
      </c>
      <c r="E64" s="19" t="n">
        <v>360</v>
      </c>
      <c r="F64" s="19" t="n">
        <v>21341052</v>
      </c>
      <c r="G64" s="19" t="n">
        <v>21724000</v>
      </c>
      <c r="H64" s="19" t="n">
        <v>42821</v>
      </c>
      <c r="I64" s="22" t="n">
        <f aca="false">IF(A64="",0,DAY(EOMONTH(A64,0)))</f>
        <v>31</v>
      </c>
      <c r="J64" s="23" t="n">
        <f aca="false">N(D64)-N(E64)</f>
        <v>44659</v>
      </c>
      <c r="K64" s="23" t="n">
        <f aca="false">IF(I64=0,0,N(D64)/I64)</f>
        <v>1452.22580645161</v>
      </c>
      <c r="L64" s="24" t="n">
        <f aca="false">IF(A64="",0,IFERROR(INDEX(Tariff!$B$6:$F$13,MATCH(C64,Tariff!$A$6:$A$13,0),MATCH(B64,Tariff!$B$5:$F$5,0)),0))</f>
        <v>510</v>
      </c>
      <c r="M64" s="23" t="n">
        <f aca="false">J64*L64</f>
        <v>22776090</v>
      </c>
      <c r="N64" s="23" t="n">
        <f aca="false">N(F64)-M64</f>
        <v>-1435038</v>
      </c>
      <c r="O64" s="25" t="n">
        <f aca="false">IF(M64=0,0,N64/M64)</f>
        <v>-0.0630063369085739</v>
      </c>
      <c r="P64" s="23" t="n">
        <f aca="false">N(F64)-N(G64)</f>
        <v>-382948</v>
      </c>
      <c r="Q64" s="25" t="n">
        <f aca="false">IF(N(H64)=0,0,N(D64)/H64-1)</f>
        <v>0.0513299549286566</v>
      </c>
    </row>
    <row r="65" customFormat="false" ht="15" hidden="false" customHeight="false" outlineLevel="0" collapsed="false">
      <c r="A65" s="21" t="n">
        <v>46235</v>
      </c>
      <c r="B65" s="8" t="s">
        <v>45</v>
      </c>
      <c r="C65" s="8" t="s">
        <v>51</v>
      </c>
      <c r="D65" s="19" t="n">
        <v>8844</v>
      </c>
      <c r="E65" s="19" t="n">
        <v>71</v>
      </c>
      <c r="F65" s="19" t="n">
        <v>4992034</v>
      </c>
      <c r="G65" s="19" t="n">
        <v>5282000</v>
      </c>
      <c r="H65" s="19" t="n">
        <v>8492</v>
      </c>
      <c r="I65" s="22" t="n">
        <f aca="false">IF(A65="",0,DAY(EOMONTH(A65,0)))</f>
        <v>31</v>
      </c>
      <c r="J65" s="23" t="n">
        <f aca="false">N(D65)-N(E65)</f>
        <v>8773</v>
      </c>
      <c r="K65" s="23" t="n">
        <f aca="false">IF(I65=0,0,N(D65)/I65)</f>
        <v>285.290322580645</v>
      </c>
      <c r="L65" s="24" t="n">
        <f aca="false">IF(A65="",0,IFERROR(INDEX(Tariff!$B$6:$F$13,MATCH(C65,Tariff!$A$6:$A$13,0),MATCH(B65,Tariff!$B$5:$F$5,0)),0))</f>
        <v>620</v>
      </c>
      <c r="M65" s="23" t="n">
        <f aca="false">J65*L65</f>
        <v>5439260</v>
      </c>
      <c r="N65" s="23" t="n">
        <f aca="false">N(F65)-M65</f>
        <v>-447226</v>
      </c>
      <c r="O65" s="25" t="n">
        <f aca="false">IF(M65=0,0,N65/M65)</f>
        <v>-0.0822218463540996</v>
      </c>
      <c r="P65" s="23" t="n">
        <f aca="false">N(F65)-N(G65)</f>
        <v>-289966</v>
      </c>
      <c r="Q65" s="25" t="n">
        <f aca="false">IF(N(H65)=0,0,N(D65)/H65-1)</f>
        <v>0.0414507772020725</v>
      </c>
    </row>
    <row r="66" customFormat="false" ht="15" hidden="false" customHeight="false" outlineLevel="0" collapsed="false">
      <c r="A66" s="21" t="n">
        <v>46266</v>
      </c>
      <c r="B66" s="8" t="s">
        <v>44</v>
      </c>
      <c r="C66" s="8" t="s">
        <v>46</v>
      </c>
      <c r="D66" s="19" t="n">
        <v>420347</v>
      </c>
      <c r="E66" s="19" t="n">
        <v>12610</v>
      </c>
      <c r="F66" s="19" t="n">
        <v>42855873</v>
      </c>
      <c r="G66" s="19" t="n">
        <v>44245000</v>
      </c>
      <c r="H66" s="19" t="n">
        <v>399206</v>
      </c>
      <c r="I66" s="22" t="n">
        <f aca="false">IF(A66="",0,DAY(EOMONTH(A66,0)))</f>
        <v>30</v>
      </c>
      <c r="J66" s="23" t="n">
        <f aca="false">N(D66)-N(E66)</f>
        <v>407737</v>
      </c>
      <c r="K66" s="23" t="n">
        <f aca="false">IF(I66=0,0,N(D66)/I66)</f>
        <v>14011.5666666667</v>
      </c>
      <c r="L66" s="24" t="n">
        <f aca="false">IF(A66="",0,IFERROR(INDEX(Tariff!$B$6:$F$13,MATCH(C66,Tariff!$A$6:$A$13,0),MATCH(B66,Tariff!$B$5:$F$5,0)),0))</f>
        <v>115</v>
      </c>
      <c r="M66" s="23" t="n">
        <f aca="false">J66*L66</f>
        <v>46889755</v>
      </c>
      <c r="N66" s="23" t="n">
        <f aca="false">N(F66)-M66</f>
        <v>-4033882</v>
      </c>
      <c r="O66" s="25" t="n">
        <f aca="false">IF(M66=0,0,N66/M66)</f>
        <v>-0.0860290696763078</v>
      </c>
      <c r="P66" s="23" t="n">
        <f aca="false">N(F66)-N(G66)</f>
        <v>-1389127</v>
      </c>
      <c r="Q66" s="25" t="n">
        <f aca="false">IF(N(H66)=0,0,N(D66)/H66-1)</f>
        <v>0.0529576208774418</v>
      </c>
    </row>
    <row r="67" customFormat="false" ht="15" hidden="false" customHeight="false" outlineLevel="0" collapsed="false">
      <c r="A67" s="21" t="n">
        <v>46266</v>
      </c>
      <c r="B67" s="8" t="s">
        <v>44</v>
      </c>
      <c r="C67" s="8" t="s">
        <v>47</v>
      </c>
      <c r="D67" s="19" t="n">
        <v>81268</v>
      </c>
      <c r="E67" s="19" t="n">
        <v>650</v>
      </c>
      <c r="F67" s="19" t="n">
        <v>14136186</v>
      </c>
      <c r="G67" s="19" t="n">
        <v>13219000</v>
      </c>
      <c r="H67" s="19" t="n">
        <v>76498</v>
      </c>
      <c r="I67" s="22" t="n">
        <f aca="false">IF(A67="",0,DAY(EOMONTH(A67,0)))</f>
        <v>30</v>
      </c>
      <c r="J67" s="23" t="n">
        <f aca="false">N(D67)-N(E67)</f>
        <v>80618</v>
      </c>
      <c r="K67" s="23" t="n">
        <f aca="false">IF(I67=0,0,N(D67)/I67)</f>
        <v>2708.93333333333</v>
      </c>
      <c r="L67" s="24" t="n">
        <f aca="false">IF(A67="",0,IFERROR(INDEX(Tariff!$B$6:$F$13,MATCH(C67,Tariff!$A$6:$A$13,0),MATCH(B67,Tariff!$B$5:$F$5,0)),0))</f>
        <v>185</v>
      </c>
      <c r="M67" s="23" t="n">
        <f aca="false">J67*L67</f>
        <v>14914330</v>
      </c>
      <c r="N67" s="23" t="n">
        <f aca="false">N(F67)-M67</f>
        <v>-778144</v>
      </c>
      <c r="O67" s="25" t="n">
        <f aca="false">IF(M67=0,0,N67/M67)</f>
        <v>-0.0521742512067253</v>
      </c>
      <c r="P67" s="23" t="n">
        <f aca="false">N(F67)-N(G67)</f>
        <v>917186</v>
      </c>
      <c r="Q67" s="25" t="n">
        <f aca="false">IF(N(H67)=0,0,N(D67)/H67-1)</f>
        <v>0.0623545713613427</v>
      </c>
    </row>
    <row r="68" customFormat="false" ht="15" hidden="false" customHeight="false" outlineLevel="0" collapsed="false">
      <c r="A68" s="21" t="n">
        <v>46266</v>
      </c>
      <c r="B68" s="8" t="s">
        <v>44</v>
      </c>
      <c r="C68" s="8" t="s">
        <v>48</v>
      </c>
      <c r="D68" s="19" t="n">
        <v>98302</v>
      </c>
      <c r="E68" s="19" t="n">
        <v>786</v>
      </c>
      <c r="F68" s="19" t="n">
        <v>36106932</v>
      </c>
      <c r="G68" s="19" t="n">
        <v>33225000</v>
      </c>
      <c r="H68" s="19" t="n">
        <v>90372</v>
      </c>
      <c r="I68" s="22" t="n">
        <f aca="false">IF(A68="",0,DAY(EOMONTH(A68,0)))</f>
        <v>30</v>
      </c>
      <c r="J68" s="23" t="n">
        <f aca="false">N(D68)-N(E68)</f>
        <v>97516</v>
      </c>
      <c r="K68" s="23" t="n">
        <f aca="false">IF(I68=0,0,N(D68)/I68)</f>
        <v>3276.73333333333</v>
      </c>
      <c r="L68" s="24" t="n">
        <f aca="false">IF(A68="",0,IFERROR(INDEX(Tariff!$B$6:$F$13,MATCH(C68,Tariff!$A$6:$A$13,0),MATCH(B68,Tariff!$B$5:$F$5,0)),0))</f>
        <v>390</v>
      </c>
      <c r="M68" s="23" t="n">
        <f aca="false">J68*L68</f>
        <v>38031240</v>
      </c>
      <c r="N68" s="23" t="n">
        <f aca="false">N(F68)-M68</f>
        <v>-1924308</v>
      </c>
      <c r="O68" s="25" t="n">
        <f aca="false">IF(M68=0,0,N68/M68)</f>
        <v>-0.0505980872566869</v>
      </c>
      <c r="P68" s="23" t="n">
        <f aca="false">N(F68)-N(G68)</f>
        <v>2881932</v>
      </c>
      <c r="Q68" s="25" t="n">
        <f aca="false">IF(N(H68)=0,0,N(D68)/H68-1)</f>
        <v>0.0877484176514849</v>
      </c>
    </row>
    <row r="69" customFormat="false" ht="15" hidden="false" customHeight="false" outlineLevel="0" collapsed="false">
      <c r="A69" s="21" t="n">
        <v>46266</v>
      </c>
      <c r="B69" s="8" t="s">
        <v>44</v>
      </c>
      <c r="C69" s="8" t="s">
        <v>49</v>
      </c>
      <c r="D69" s="19" t="n">
        <v>27584</v>
      </c>
      <c r="E69" s="19" t="n">
        <v>221</v>
      </c>
      <c r="F69" s="19" t="n">
        <v>10594538</v>
      </c>
      <c r="G69" s="19" t="n">
        <v>10512000</v>
      </c>
      <c r="H69" s="19" t="n">
        <v>26237</v>
      </c>
      <c r="I69" s="22" t="n">
        <f aca="false">IF(A69="",0,DAY(EOMONTH(A69,0)))</f>
        <v>30</v>
      </c>
      <c r="J69" s="23" t="n">
        <f aca="false">N(D69)-N(E69)</f>
        <v>27363</v>
      </c>
      <c r="K69" s="23" t="n">
        <f aca="false">IF(I69=0,0,N(D69)/I69)</f>
        <v>919.466666666667</v>
      </c>
      <c r="L69" s="24" t="n">
        <f aca="false">IF(A69="",0,IFERROR(INDEX(Tariff!$B$6:$F$13,MATCH(C69,Tariff!$A$6:$A$13,0),MATCH(B69,Tariff!$B$5:$F$5,0)),0))</f>
        <v>425</v>
      </c>
      <c r="M69" s="23" t="n">
        <f aca="false">J69*L69</f>
        <v>11629275</v>
      </c>
      <c r="N69" s="23" t="n">
        <f aca="false">N(F69)-M69</f>
        <v>-1034737</v>
      </c>
      <c r="O69" s="25" t="n">
        <f aca="false">IF(M69=0,0,N69/M69)</f>
        <v>-0.0889769138660837</v>
      </c>
      <c r="P69" s="23" t="n">
        <f aca="false">N(F69)-N(G69)</f>
        <v>82538</v>
      </c>
      <c r="Q69" s="25" t="n">
        <f aca="false">IF(N(H69)=0,0,N(D69)/H69-1)</f>
        <v>0.0513397110950185</v>
      </c>
    </row>
    <row r="70" customFormat="false" ht="15" hidden="false" customHeight="false" outlineLevel="0" collapsed="false">
      <c r="A70" s="21" t="n">
        <v>46266</v>
      </c>
      <c r="B70" s="8" t="s">
        <v>44</v>
      </c>
      <c r="C70" s="8" t="s">
        <v>50</v>
      </c>
      <c r="D70" s="19" t="n">
        <v>72810</v>
      </c>
      <c r="E70" s="19" t="n">
        <v>582</v>
      </c>
      <c r="F70" s="19" t="n">
        <v>40103397</v>
      </c>
      <c r="G70" s="19" t="n">
        <v>40233000</v>
      </c>
      <c r="H70" s="19" t="n">
        <v>67970</v>
      </c>
      <c r="I70" s="22" t="n">
        <f aca="false">IF(A70="",0,DAY(EOMONTH(A70,0)))</f>
        <v>30</v>
      </c>
      <c r="J70" s="23" t="n">
        <f aca="false">N(D70)-N(E70)</f>
        <v>72228</v>
      </c>
      <c r="K70" s="23" t="n">
        <f aca="false">IF(I70=0,0,N(D70)/I70)</f>
        <v>2427</v>
      </c>
      <c r="L70" s="24" t="n">
        <f aca="false">IF(A70="",0,IFERROR(INDEX(Tariff!$B$6:$F$13,MATCH(C70,Tariff!$A$6:$A$13,0),MATCH(B70,Tariff!$B$5:$F$5,0)),0))</f>
        <v>610</v>
      </c>
      <c r="M70" s="23" t="n">
        <f aca="false">J70*L70</f>
        <v>44059080</v>
      </c>
      <c r="N70" s="23" t="n">
        <f aca="false">N(F70)-M70</f>
        <v>-3955683</v>
      </c>
      <c r="O70" s="25" t="n">
        <f aca="false">IF(M70=0,0,N70/M70)</f>
        <v>-0.0897813345171983</v>
      </c>
      <c r="P70" s="23" t="n">
        <f aca="false">N(F70)-N(G70)</f>
        <v>-129603</v>
      </c>
      <c r="Q70" s="25" t="n">
        <f aca="false">IF(N(H70)=0,0,N(D70)/H70-1)</f>
        <v>0.0712078858319847</v>
      </c>
    </row>
    <row r="71" customFormat="false" ht="15" hidden="false" customHeight="false" outlineLevel="0" collapsed="false">
      <c r="A71" s="21" t="n">
        <v>46266</v>
      </c>
      <c r="B71" s="8" t="s">
        <v>44</v>
      </c>
      <c r="C71" s="8" t="s">
        <v>51</v>
      </c>
      <c r="D71" s="19" t="n">
        <v>18985</v>
      </c>
      <c r="E71" s="19" t="n">
        <v>152</v>
      </c>
      <c r="F71" s="19" t="n">
        <v>13217117</v>
      </c>
      <c r="G71" s="19" t="n">
        <v>12284000</v>
      </c>
      <c r="H71" s="19" t="n">
        <v>17843</v>
      </c>
      <c r="I71" s="22" t="n">
        <f aca="false">IF(A71="",0,DAY(EOMONTH(A71,0)))</f>
        <v>30</v>
      </c>
      <c r="J71" s="23" t="n">
        <f aca="false">N(D71)-N(E71)</f>
        <v>18833</v>
      </c>
      <c r="K71" s="23" t="n">
        <f aca="false">IF(I71=0,0,N(D71)/I71)</f>
        <v>632.833333333333</v>
      </c>
      <c r="L71" s="24" t="n">
        <f aca="false">IF(A71="",0,IFERROR(INDEX(Tariff!$B$6:$F$13,MATCH(C71,Tariff!$A$6:$A$13,0),MATCH(B71,Tariff!$B$5:$F$5,0)),0))</f>
        <v>745</v>
      </c>
      <c r="M71" s="23" t="n">
        <f aca="false">J71*L71</f>
        <v>14030585</v>
      </c>
      <c r="N71" s="23" t="n">
        <f aca="false">N(F71)-M71</f>
        <v>-813468</v>
      </c>
      <c r="O71" s="25" t="n">
        <f aca="false">IF(M71=0,0,N71/M71)</f>
        <v>-0.0579781954922051</v>
      </c>
      <c r="P71" s="23" t="n">
        <f aca="false">N(F71)-N(G71)</f>
        <v>933117</v>
      </c>
      <c r="Q71" s="25" t="n">
        <f aca="false">IF(N(H71)=0,0,N(D71)/H71-1)</f>
        <v>0.0640026901305835</v>
      </c>
    </row>
    <row r="72" customFormat="false" ht="15" hidden="false" customHeight="false" outlineLevel="0" collapsed="false">
      <c r="A72" s="21" t="n">
        <v>46266</v>
      </c>
      <c r="B72" s="8" t="s">
        <v>45</v>
      </c>
      <c r="C72" s="8" t="s">
        <v>46</v>
      </c>
      <c r="D72" s="19" t="n">
        <v>280653</v>
      </c>
      <c r="E72" s="19" t="n">
        <v>8420</v>
      </c>
      <c r="F72" s="19" t="n">
        <v>24309946</v>
      </c>
      <c r="G72" s="19" t="n">
        <v>23497000</v>
      </c>
      <c r="H72" s="19" t="n">
        <v>268763</v>
      </c>
      <c r="I72" s="22" t="n">
        <f aca="false">IF(A72="",0,DAY(EOMONTH(A72,0)))</f>
        <v>30</v>
      </c>
      <c r="J72" s="23" t="n">
        <f aca="false">N(D72)-N(E72)</f>
        <v>272233</v>
      </c>
      <c r="K72" s="23" t="n">
        <f aca="false">IF(I72=0,0,N(D72)/I72)</f>
        <v>9355.1</v>
      </c>
      <c r="L72" s="24" t="n">
        <f aca="false">IF(A72="",0,IFERROR(INDEX(Tariff!$B$6:$F$13,MATCH(C72,Tariff!$A$6:$A$13,0),MATCH(B72,Tariff!$B$5:$F$5,0)),0))</f>
        <v>95</v>
      </c>
      <c r="M72" s="23" t="n">
        <f aca="false">J72*L72</f>
        <v>25862135</v>
      </c>
      <c r="N72" s="23" t="n">
        <f aca="false">N(F72)-M72</f>
        <v>-1552189</v>
      </c>
      <c r="O72" s="25" t="n">
        <f aca="false">IF(M72=0,0,N72/M72)</f>
        <v>-0.0600178214211626</v>
      </c>
      <c r="P72" s="23" t="n">
        <f aca="false">N(F72)-N(G72)</f>
        <v>812946</v>
      </c>
      <c r="Q72" s="25" t="n">
        <f aca="false">IF(N(H72)=0,0,N(D72)/H72-1)</f>
        <v>0.0442397204972411</v>
      </c>
    </row>
    <row r="73" customFormat="false" ht="15" hidden="false" customHeight="false" outlineLevel="0" collapsed="false">
      <c r="A73" s="21" t="n">
        <v>46266</v>
      </c>
      <c r="B73" s="8" t="s">
        <v>45</v>
      </c>
      <c r="C73" s="8" t="s">
        <v>47</v>
      </c>
      <c r="D73" s="19" t="n">
        <v>53036</v>
      </c>
      <c r="E73" s="19" t="n">
        <v>424</v>
      </c>
      <c r="F73" s="19" t="n">
        <v>7710329</v>
      </c>
      <c r="G73" s="19" t="n">
        <v>7241000</v>
      </c>
      <c r="H73" s="19" t="n">
        <v>49148</v>
      </c>
      <c r="I73" s="22" t="n">
        <f aca="false">IF(A73="",0,DAY(EOMONTH(A73,0)))</f>
        <v>30</v>
      </c>
      <c r="J73" s="23" t="n">
        <f aca="false">N(D73)-N(E73)</f>
        <v>52612</v>
      </c>
      <c r="K73" s="23" t="n">
        <f aca="false">IF(I73=0,0,N(D73)/I73)</f>
        <v>1767.86666666667</v>
      </c>
      <c r="L73" s="24" t="n">
        <f aca="false">IF(A73="",0,IFERROR(INDEX(Tariff!$B$6:$F$13,MATCH(C73,Tariff!$A$6:$A$13,0),MATCH(B73,Tariff!$B$5:$F$5,0)),0))</f>
        <v>155</v>
      </c>
      <c r="M73" s="23" t="n">
        <f aca="false">J73*L73</f>
        <v>8154860</v>
      </c>
      <c r="N73" s="23" t="n">
        <f aca="false">N(F73)-M73</f>
        <v>-444531</v>
      </c>
      <c r="O73" s="25" t="n">
        <f aca="false">IF(M73=0,0,N73/M73)</f>
        <v>-0.054511174931268</v>
      </c>
      <c r="P73" s="23" t="n">
        <f aca="false">N(F73)-N(G73)</f>
        <v>469329</v>
      </c>
      <c r="Q73" s="25" t="n">
        <f aca="false">IF(N(H73)=0,0,N(D73)/H73-1)</f>
        <v>0.0791080003255473</v>
      </c>
    </row>
    <row r="74" customFormat="false" ht="15" hidden="false" customHeight="false" outlineLevel="0" collapsed="false">
      <c r="A74" s="21" t="n">
        <v>46266</v>
      </c>
      <c r="B74" s="8" t="s">
        <v>45</v>
      </c>
      <c r="C74" s="8" t="s">
        <v>48</v>
      </c>
      <c r="D74" s="19" t="n">
        <v>62728</v>
      </c>
      <c r="E74" s="19" t="n">
        <v>502</v>
      </c>
      <c r="F74" s="19" t="n">
        <v>18684479</v>
      </c>
      <c r="G74" s="19" t="n">
        <v>17863000</v>
      </c>
      <c r="H74" s="19" t="n">
        <v>59802</v>
      </c>
      <c r="I74" s="22" t="n">
        <f aca="false">IF(A74="",0,DAY(EOMONTH(A74,0)))</f>
        <v>30</v>
      </c>
      <c r="J74" s="23" t="n">
        <f aca="false">N(D74)-N(E74)</f>
        <v>62226</v>
      </c>
      <c r="K74" s="23" t="n">
        <f aca="false">IF(I74=0,0,N(D74)/I74)</f>
        <v>2090.93333333333</v>
      </c>
      <c r="L74" s="24" t="n">
        <f aca="false">IF(A74="",0,IFERROR(INDEX(Tariff!$B$6:$F$13,MATCH(C74,Tariff!$A$6:$A$13,0),MATCH(B74,Tariff!$B$5:$F$5,0)),0))</f>
        <v>325</v>
      </c>
      <c r="M74" s="23" t="n">
        <f aca="false">J74*L74</f>
        <v>20223450</v>
      </c>
      <c r="N74" s="23" t="n">
        <f aca="false">N(F74)-M74</f>
        <v>-1538971</v>
      </c>
      <c r="O74" s="25" t="n">
        <f aca="false">IF(M74=0,0,N74/M74)</f>
        <v>-0.0760983412820266</v>
      </c>
      <c r="P74" s="23" t="n">
        <f aca="false">N(F74)-N(G74)</f>
        <v>821479</v>
      </c>
      <c r="Q74" s="25" t="n">
        <f aca="false">IF(N(H74)=0,0,N(D74)/H74-1)</f>
        <v>0.0489281294939969</v>
      </c>
    </row>
    <row r="75" customFormat="false" ht="15" hidden="false" customHeight="false" outlineLevel="0" collapsed="false">
      <c r="A75" s="21" t="n">
        <v>46266</v>
      </c>
      <c r="B75" s="8" t="s">
        <v>45</v>
      </c>
      <c r="C75" s="8" t="s">
        <v>49</v>
      </c>
      <c r="D75" s="19" t="n">
        <v>15718</v>
      </c>
      <c r="E75" s="19" t="n">
        <v>126</v>
      </c>
      <c r="F75" s="19" t="n">
        <v>5073671</v>
      </c>
      <c r="G75" s="19" t="n">
        <v>4878000</v>
      </c>
      <c r="H75" s="19" t="n">
        <v>14553</v>
      </c>
      <c r="I75" s="22" t="n">
        <f aca="false">IF(A75="",0,DAY(EOMONTH(A75,0)))</f>
        <v>30</v>
      </c>
      <c r="J75" s="23" t="n">
        <f aca="false">N(D75)-N(E75)</f>
        <v>15592</v>
      </c>
      <c r="K75" s="23" t="n">
        <f aca="false">IF(I75=0,0,N(D75)/I75)</f>
        <v>523.933333333333</v>
      </c>
      <c r="L75" s="24" t="n">
        <f aca="false">IF(A75="",0,IFERROR(INDEX(Tariff!$B$6:$F$13,MATCH(C75,Tariff!$A$6:$A$13,0),MATCH(B75,Tariff!$B$5:$F$5,0)),0))</f>
        <v>355</v>
      </c>
      <c r="M75" s="23" t="n">
        <f aca="false">J75*L75</f>
        <v>5535160</v>
      </c>
      <c r="N75" s="23" t="n">
        <f aca="false">N(F75)-M75</f>
        <v>-461489</v>
      </c>
      <c r="O75" s="25" t="n">
        <f aca="false">IF(M75=0,0,N75/M75)</f>
        <v>-0.0833741030069592</v>
      </c>
      <c r="P75" s="23" t="n">
        <f aca="false">N(F75)-N(G75)</f>
        <v>195671</v>
      </c>
      <c r="Q75" s="25" t="n">
        <f aca="false">IF(N(H75)=0,0,N(D75)/H75-1)</f>
        <v>0.0800522229093659</v>
      </c>
    </row>
    <row r="76" customFormat="false" ht="15" hidden="false" customHeight="false" outlineLevel="0" collapsed="false">
      <c r="A76" s="21" t="n">
        <v>46266</v>
      </c>
      <c r="B76" s="8" t="s">
        <v>45</v>
      </c>
      <c r="C76" s="8" t="s">
        <v>50</v>
      </c>
      <c r="D76" s="19" t="n">
        <v>47662</v>
      </c>
      <c r="E76" s="19" t="n">
        <v>381</v>
      </c>
      <c r="F76" s="19" t="n">
        <v>22179228</v>
      </c>
      <c r="G76" s="19" t="n">
        <v>21023000</v>
      </c>
      <c r="H76" s="19" t="n">
        <v>44961</v>
      </c>
      <c r="I76" s="22" t="n">
        <f aca="false">IF(A76="",0,DAY(EOMONTH(A76,0)))</f>
        <v>30</v>
      </c>
      <c r="J76" s="23" t="n">
        <f aca="false">N(D76)-N(E76)</f>
        <v>47281</v>
      </c>
      <c r="K76" s="23" t="n">
        <f aca="false">IF(I76=0,0,N(D76)/I76)</f>
        <v>1588.73333333333</v>
      </c>
      <c r="L76" s="24" t="n">
        <f aca="false">IF(A76="",0,IFERROR(INDEX(Tariff!$B$6:$F$13,MATCH(C76,Tariff!$A$6:$A$13,0),MATCH(B76,Tariff!$B$5:$F$5,0)),0))</f>
        <v>510</v>
      </c>
      <c r="M76" s="23" t="n">
        <f aca="false">J76*L76</f>
        <v>24113310</v>
      </c>
      <c r="N76" s="23" t="n">
        <f aca="false">N(F76)-M76</f>
        <v>-1934082</v>
      </c>
      <c r="O76" s="25" t="n">
        <f aca="false">IF(M76=0,0,N76/M76)</f>
        <v>-0.0802080676605576</v>
      </c>
      <c r="P76" s="23" t="n">
        <f aca="false">N(F76)-N(G76)</f>
        <v>1156228</v>
      </c>
      <c r="Q76" s="25" t="n">
        <f aca="false">IF(N(H76)=0,0,N(D76)/H76-1)</f>
        <v>0.0600742866039457</v>
      </c>
    </row>
    <row r="77" customFormat="false" ht="15" hidden="false" customHeight="false" outlineLevel="0" collapsed="false">
      <c r="A77" s="21" t="n">
        <v>46266</v>
      </c>
      <c r="B77" s="8" t="s">
        <v>45</v>
      </c>
      <c r="C77" s="8" t="s">
        <v>51</v>
      </c>
      <c r="D77" s="19" t="n">
        <v>9519</v>
      </c>
      <c r="E77" s="19" t="n">
        <v>76</v>
      </c>
      <c r="F77" s="19" t="n">
        <v>5481366</v>
      </c>
      <c r="G77" s="19" t="n">
        <v>5112000</v>
      </c>
      <c r="H77" s="19" t="n">
        <v>9079</v>
      </c>
      <c r="I77" s="22" t="n">
        <f aca="false">IF(A77="",0,DAY(EOMONTH(A77,0)))</f>
        <v>30</v>
      </c>
      <c r="J77" s="23" t="n">
        <f aca="false">N(D77)-N(E77)</f>
        <v>9443</v>
      </c>
      <c r="K77" s="23" t="n">
        <f aca="false">IF(I77=0,0,N(D77)/I77)</f>
        <v>317.3</v>
      </c>
      <c r="L77" s="24" t="n">
        <f aca="false">IF(A77="",0,IFERROR(INDEX(Tariff!$B$6:$F$13,MATCH(C77,Tariff!$A$6:$A$13,0),MATCH(B77,Tariff!$B$5:$F$5,0)),0))</f>
        <v>620</v>
      </c>
      <c r="M77" s="23" t="n">
        <f aca="false">J77*L77</f>
        <v>5854660</v>
      </c>
      <c r="N77" s="23" t="n">
        <f aca="false">N(F77)-M77</f>
        <v>-373294</v>
      </c>
      <c r="O77" s="25" t="n">
        <f aca="false">IF(M77=0,0,N77/M77)</f>
        <v>-0.0637601500343316</v>
      </c>
      <c r="P77" s="23" t="n">
        <f aca="false">N(F77)-N(G77)</f>
        <v>369366</v>
      </c>
      <c r="Q77" s="25" t="n">
        <f aca="false">IF(N(H77)=0,0,N(D77)/H77-1)</f>
        <v>0.0484634871681904</v>
      </c>
    </row>
    <row r="78" customFormat="false" ht="15" hidden="false" customHeight="false" outlineLevel="0" collapsed="false">
      <c r="A78" s="21"/>
      <c r="B78" s="8"/>
      <c r="C78" s="8"/>
      <c r="D78" s="19"/>
      <c r="E78" s="19"/>
      <c r="F78" s="19"/>
      <c r="G78" s="19"/>
      <c r="H78" s="19"/>
      <c r="I78" s="22" t="n">
        <f aca="false">IF(A78="",0,DAY(EOMONTH(A78,0)))</f>
        <v>0</v>
      </c>
      <c r="J78" s="23" t="n">
        <f aca="false">N(D78)-N(E78)</f>
        <v>0</v>
      </c>
      <c r="K78" s="23" t="n">
        <f aca="false">IF(I78=0,0,N(D78)/I78)</f>
        <v>0</v>
      </c>
      <c r="L78" s="24" t="n">
        <f aca="false">IF(A78="",0,IFERROR(INDEX(Tariff!$B$6:$F$13,MATCH(C78,Tariff!$A$6:$A$13,0),MATCH(B78,Tariff!$B$5:$F$5,0)),0))</f>
        <v>0</v>
      </c>
      <c r="M78" s="23" t="n">
        <f aca="false">J78*L78</f>
        <v>0</v>
      </c>
      <c r="N78" s="23" t="n">
        <f aca="false">N(F78)-M78</f>
        <v>0</v>
      </c>
      <c r="O78" s="25" t="n">
        <f aca="false">IF(M78=0,0,N78/M78)</f>
        <v>0</v>
      </c>
      <c r="P78" s="23" t="n">
        <f aca="false">N(F78)-N(G78)</f>
        <v>0</v>
      </c>
      <c r="Q78" s="25" t="n">
        <f aca="false">IF(N(H78)=0,0,N(D78)/H78-1)</f>
        <v>0</v>
      </c>
    </row>
    <row r="79" customFormat="false" ht="15" hidden="false" customHeight="false" outlineLevel="0" collapsed="false">
      <c r="A79" s="21"/>
      <c r="B79" s="8"/>
      <c r="C79" s="8"/>
      <c r="D79" s="19"/>
      <c r="E79" s="19"/>
      <c r="F79" s="19"/>
      <c r="G79" s="19"/>
      <c r="H79" s="19"/>
      <c r="I79" s="22" t="n">
        <f aca="false">IF(A79="",0,DAY(EOMONTH(A79,0)))</f>
        <v>0</v>
      </c>
      <c r="J79" s="23" t="n">
        <f aca="false">N(D79)-N(E79)</f>
        <v>0</v>
      </c>
      <c r="K79" s="23" t="n">
        <f aca="false">IF(I79=0,0,N(D79)/I79)</f>
        <v>0</v>
      </c>
      <c r="L79" s="24" t="n">
        <f aca="false">IF(A79="",0,IFERROR(INDEX(Tariff!$B$6:$F$13,MATCH(C79,Tariff!$A$6:$A$13,0),MATCH(B79,Tariff!$B$5:$F$5,0)),0))</f>
        <v>0</v>
      </c>
      <c r="M79" s="23" t="n">
        <f aca="false">J79*L79</f>
        <v>0</v>
      </c>
      <c r="N79" s="23" t="n">
        <f aca="false">N(F79)-M79</f>
        <v>0</v>
      </c>
      <c r="O79" s="25" t="n">
        <f aca="false">IF(M79=0,0,N79/M79)</f>
        <v>0</v>
      </c>
      <c r="P79" s="23" t="n">
        <f aca="false">N(F79)-N(G79)</f>
        <v>0</v>
      </c>
      <c r="Q79" s="25" t="n">
        <f aca="false">IF(N(H79)=0,0,N(D79)/H79-1)</f>
        <v>0</v>
      </c>
    </row>
    <row r="80" customFormat="false" ht="15" hidden="false" customHeight="false" outlineLevel="0" collapsed="false">
      <c r="A80" s="21"/>
      <c r="B80" s="8"/>
      <c r="C80" s="8"/>
      <c r="D80" s="19"/>
      <c r="E80" s="19"/>
      <c r="F80" s="19"/>
      <c r="G80" s="19"/>
      <c r="H80" s="19"/>
      <c r="I80" s="22" t="n">
        <f aca="false">IF(A80="",0,DAY(EOMONTH(A80,0)))</f>
        <v>0</v>
      </c>
      <c r="J80" s="23" t="n">
        <f aca="false">N(D80)-N(E80)</f>
        <v>0</v>
      </c>
      <c r="K80" s="23" t="n">
        <f aca="false">IF(I80=0,0,N(D80)/I80)</f>
        <v>0</v>
      </c>
      <c r="L80" s="24" t="n">
        <f aca="false">IF(A80="",0,IFERROR(INDEX(Tariff!$B$6:$F$13,MATCH(C80,Tariff!$A$6:$A$13,0),MATCH(B80,Tariff!$B$5:$F$5,0)),0))</f>
        <v>0</v>
      </c>
      <c r="M80" s="23" t="n">
        <f aca="false">J80*L80</f>
        <v>0</v>
      </c>
      <c r="N80" s="23" t="n">
        <f aca="false">N(F80)-M80</f>
        <v>0</v>
      </c>
      <c r="O80" s="25" t="n">
        <f aca="false">IF(M80=0,0,N80/M80)</f>
        <v>0</v>
      </c>
      <c r="P80" s="23" t="n">
        <f aca="false">N(F80)-N(G80)</f>
        <v>0</v>
      </c>
      <c r="Q80" s="25" t="n">
        <f aca="false">IF(N(H80)=0,0,N(D80)/H80-1)</f>
        <v>0</v>
      </c>
    </row>
    <row r="81" customFormat="false" ht="15" hidden="false" customHeight="false" outlineLevel="0" collapsed="false">
      <c r="A81" s="21"/>
      <c r="B81" s="8"/>
      <c r="C81" s="8"/>
      <c r="D81" s="19"/>
      <c r="E81" s="19"/>
      <c r="F81" s="19"/>
      <c r="G81" s="19"/>
      <c r="H81" s="19"/>
      <c r="I81" s="22" t="n">
        <f aca="false">IF(A81="",0,DAY(EOMONTH(A81,0)))</f>
        <v>0</v>
      </c>
      <c r="J81" s="23" t="n">
        <f aca="false">N(D81)-N(E81)</f>
        <v>0</v>
      </c>
      <c r="K81" s="23" t="n">
        <f aca="false">IF(I81=0,0,N(D81)/I81)</f>
        <v>0</v>
      </c>
      <c r="L81" s="24" t="n">
        <f aca="false">IF(A81="",0,IFERROR(INDEX(Tariff!$B$6:$F$13,MATCH(C81,Tariff!$A$6:$A$13,0),MATCH(B81,Tariff!$B$5:$F$5,0)),0))</f>
        <v>0</v>
      </c>
      <c r="M81" s="23" t="n">
        <f aca="false">J81*L81</f>
        <v>0</v>
      </c>
      <c r="N81" s="23" t="n">
        <f aca="false">N(F81)-M81</f>
        <v>0</v>
      </c>
      <c r="O81" s="25" t="n">
        <f aca="false">IF(M81=0,0,N81/M81)</f>
        <v>0</v>
      </c>
      <c r="P81" s="23" t="n">
        <f aca="false">N(F81)-N(G81)</f>
        <v>0</v>
      </c>
      <c r="Q81" s="25" t="n">
        <f aca="false">IF(N(H81)=0,0,N(D81)/H81-1)</f>
        <v>0</v>
      </c>
    </row>
    <row r="82" customFormat="false" ht="15" hidden="false" customHeight="false" outlineLevel="0" collapsed="false">
      <c r="A82" s="21"/>
      <c r="B82" s="8"/>
      <c r="C82" s="8"/>
      <c r="D82" s="19"/>
      <c r="E82" s="19"/>
      <c r="F82" s="19"/>
      <c r="G82" s="19"/>
      <c r="H82" s="19"/>
      <c r="I82" s="22" t="n">
        <f aca="false">IF(A82="",0,DAY(EOMONTH(A82,0)))</f>
        <v>0</v>
      </c>
      <c r="J82" s="23" t="n">
        <f aca="false">N(D82)-N(E82)</f>
        <v>0</v>
      </c>
      <c r="K82" s="23" t="n">
        <f aca="false">IF(I82=0,0,N(D82)/I82)</f>
        <v>0</v>
      </c>
      <c r="L82" s="24" t="n">
        <f aca="false">IF(A82="",0,IFERROR(INDEX(Tariff!$B$6:$F$13,MATCH(C82,Tariff!$A$6:$A$13,0),MATCH(B82,Tariff!$B$5:$F$5,0)),0))</f>
        <v>0</v>
      </c>
      <c r="M82" s="23" t="n">
        <f aca="false">J82*L82</f>
        <v>0</v>
      </c>
      <c r="N82" s="23" t="n">
        <f aca="false">N(F82)-M82</f>
        <v>0</v>
      </c>
      <c r="O82" s="25" t="n">
        <f aca="false">IF(M82=0,0,N82/M82)</f>
        <v>0</v>
      </c>
      <c r="P82" s="23" t="n">
        <f aca="false">N(F82)-N(G82)</f>
        <v>0</v>
      </c>
      <c r="Q82" s="25" t="n">
        <f aca="false">IF(N(H82)=0,0,N(D82)/H82-1)</f>
        <v>0</v>
      </c>
    </row>
    <row r="83" customFormat="false" ht="15" hidden="false" customHeight="false" outlineLevel="0" collapsed="false">
      <c r="A83" s="21"/>
      <c r="B83" s="8"/>
      <c r="C83" s="8"/>
      <c r="D83" s="19"/>
      <c r="E83" s="19"/>
      <c r="F83" s="19"/>
      <c r="G83" s="19"/>
      <c r="H83" s="19"/>
      <c r="I83" s="22" t="n">
        <f aca="false">IF(A83="",0,DAY(EOMONTH(A83,0)))</f>
        <v>0</v>
      </c>
      <c r="J83" s="23" t="n">
        <f aca="false">N(D83)-N(E83)</f>
        <v>0</v>
      </c>
      <c r="K83" s="23" t="n">
        <f aca="false">IF(I83=0,0,N(D83)/I83)</f>
        <v>0</v>
      </c>
      <c r="L83" s="24" t="n">
        <f aca="false">IF(A83="",0,IFERROR(INDEX(Tariff!$B$6:$F$13,MATCH(C83,Tariff!$A$6:$A$13,0),MATCH(B83,Tariff!$B$5:$F$5,0)),0))</f>
        <v>0</v>
      </c>
      <c r="M83" s="23" t="n">
        <f aca="false">J83*L83</f>
        <v>0</v>
      </c>
      <c r="N83" s="23" t="n">
        <f aca="false">N(F83)-M83</f>
        <v>0</v>
      </c>
      <c r="O83" s="25" t="n">
        <f aca="false">IF(M83=0,0,N83/M83)</f>
        <v>0</v>
      </c>
      <c r="P83" s="23" t="n">
        <f aca="false">N(F83)-N(G83)</f>
        <v>0</v>
      </c>
      <c r="Q83" s="25" t="n">
        <f aca="false">IF(N(H83)=0,0,N(D83)/H83-1)</f>
        <v>0</v>
      </c>
    </row>
    <row r="84" customFormat="false" ht="15" hidden="false" customHeight="false" outlineLevel="0" collapsed="false">
      <c r="A84" s="21"/>
      <c r="B84" s="8"/>
      <c r="C84" s="8"/>
      <c r="D84" s="19"/>
      <c r="E84" s="19"/>
      <c r="F84" s="19"/>
      <c r="G84" s="19"/>
      <c r="H84" s="19"/>
      <c r="I84" s="22" t="n">
        <f aca="false">IF(A84="",0,DAY(EOMONTH(A84,0)))</f>
        <v>0</v>
      </c>
      <c r="J84" s="23" t="n">
        <f aca="false">N(D84)-N(E84)</f>
        <v>0</v>
      </c>
      <c r="K84" s="23" t="n">
        <f aca="false">IF(I84=0,0,N(D84)/I84)</f>
        <v>0</v>
      </c>
      <c r="L84" s="24" t="n">
        <f aca="false">IF(A84="",0,IFERROR(INDEX(Tariff!$B$6:$F$13,MATCH(C84,Tariff!$A$6:$A$13,0),MATCH(B84,Tariff!$B$5:$F$5,0)),0))</f>
        <v>0</v>
      </c>
      <c r="M84" s="23" t="n">
        <f aca="false">J84*L84</f>
        <v>0</v>
      </c>
      <c r="N84" s="23" t="n">
        <f aca="false">N(F84)-M84</f>
        <v>0</v>
      </c>
      <c r="O84" s="25" t="n">
        <f aca="false">IF(M84=0,0,N84/M84)</f>
        <v>0</v>
      </c>
      <c r="P84" s="23" t="n">
        <f aca="false">N(F84)-N(G84)</f>
        <v>0</v>
      </c>
      <c r="Q84" s="25" t="n">
        <f aca="false">IF(N(H84)=0,0,N(D84)/H84-1)</f>
        <v>0</v>
      </c>
    </row>
    <row r="85" customFormat="false" ht="15" hidden="false" customHeight="false" outlineLevel="0" collapsed="false">
      <c r="A85" s="21"/>
      <c r="B85" s="8"/>
      <c r="C85" s="8"/>
      <c r="D85" s="19"/>
      <c r="E85" s="19"/>
      <c r="F85" s="19"/>
      <c r="G85" s="19"/>
      <c r="H85" s="19"/>
      <c r="I85" s="22" t="n">
        <f aca="false">IF(A85="",0,DAY(EOMONTH(A85,0)))</f>
        <v>0</v>
      </c>
      <c r="J85" s="23" t="n">
        <f aca="false">N(D85)-N(E85)</f>
        <v>0</v>
      </c>
      <c r="K85" s="23" t="n">
        <f aca="false">IF(I85=0,0,N(D85)/I85)</f>
        <v>0</v>
      </c>
      <c r="L85" s="24" t="n">
        <f aca="false">IF(A85="",0,IFERROR(INDEX(Tariff!$B$6:$F$13,MATCH(C85,Tariff!$A$6:$A$13,0),MATCH(B85,Tariff!$B$5:$F$5,0)),0))</f>
        <v>0</v>
      </c>
      <c r="M85" s="23" t="n">
        <f aca="false">J85*L85</f>
        <v>0</v>
      </c>
      <c r="N85" s="23" t="n">
        <f aca="false">N(F85)-M85</f>
        <v>0</v>
      </c>
      <c r="O85" s="25" t="n">
        <f aca="false">IF(M85=0,0,N85/M85)</f>
        <v>0</v>
      </c>
      <c r="P85" s="23" t="n">
        <f aca="false">N(F85)-N(G85)</f>
        <v>0</v>
      </c>
      <c r="Q85" s="25" t="n">
        <f aca="false">IF(N(H85)=0,0,N(D85)/H85-1)</f>
        <v>0</v>
      </c>
    </row>
    <row r="86" customFormat="false" ht="15" hidden="false" customHeight="false" outlineLevel="0" collapsed="false">
      <c r="A86" s="21"/>
      <c r="B86" s="8"/>
      <c r="C86" s="8"/>
      <c r="D86" s="19"/>
      <c r="E86" s="19"/>
      <c r="F86" s="19"/>
      <c r="G86" s="19"/>
      <c r="H86" s="19"/>
      <c r="I86" s="22" t="n">
        <f aca="false">IF(A86="",0,DAY(EOMONTH(A86,0)))</f>
        <v>0</v>
      </c>
      <c r="J86" s="23" t="n">
        <f aca="false">N(D86)-N(E86)</f>
        <v>0</v>
      </c>
      <c r="K86" s="23" t="n">
        <f aca="false">IF(I86=0,0,N(D86)/I86)</f>
        <v>0</v>
      </c>
      <c r="L86" s="24" t="n">
        <f aca="false">IF(A86="",0,IFERROR(INDEX(Tariff!$B$6:$F$13,MATCH(C86,Tariff!$A$6:$A$13,0),MATCH(B86,Tariff!$B$5:$F$5,0)),0))</f>
        <v>0</v>
      </c>
      <c r="M86" s="23" t="n">
        <f aca="false">J86*L86</f>
        <v>0</v>
      </c>
      <c r="N86" s="23" t="n">
        <f aca="false">N(F86)-M86</f>
        <v>0</v>
      </c>
      <c r="O86" s="25" t="n">
        <f aca="false">IF(M86=0,0,N86/M86)</f>
        <v>0</v>
      </c>
      <c r="P86" s="23" t="n">
        <f aca="false">N(F86)-N(G86)</f>
        <v>0</v>
      </c>
      <c r="Q86" s="25" t="n">
        <f aca="false">IF(N(H86)=0,0,N(D86)/H86-1)</f>
        <v>0</v>
      </c>
    </row>
    <row r="87" customFormat="false" ht="15" hidden="false" customHeight="false" outlineLevel="0" collapsed="false">
      <c r="A87" s="21"/>
      <c r="B87" s="8"/>
      <c r="C87" s="8"/>
      <c r="D87" s="19"/>
      <c r="E87" s="19"/>
      <c r="F87" s="19"/>
      <c r="G87" s="19"/>
      <c r="H87" s="19"/>
      <c r="I87" s="22" t="n">
        <f aca="false">IF(A87="",0,DAY(EOMONTH(A87,0)))</f>
        <v>0</v>
      </c>
      <c r="J87" s="23" t="n">
        <f aca="false">N(D87)-N(E87)</f>
        <v>0</v>
      </c>
      <c r="K87" s="23" t="n">
        <f aca="false">IF(I87=0,0,N(D87)/I87)</f>
        <v>0</v>
      </c>
      <c r="L87" s="24" t="n">
        <f aca="false">IF(A87="",0,IFERROR(INDEX(Tariff!$B$6:$F$13,MATCH(C87,Tariff!$A$6:$A$13,0),MATCH(B87,Tariff!$B$5:$F$5,0)),0))</f>
        <v>0</v>
      </c>
      <c r="M87" s="23" t="n">
        <f aca="false">J87*L87</f>
        <v>0</v>
      </c>
      <c r="N87" s="23" t="n">
        <f aca="false">N(F87)-M87</f>
        <v>0</v>
      </c>
      <c r="O87" s="25" t="n">
        <f aca="false">IF(M87=0,0,N87/M87)</f>
        <v>0</v>
      </c>
      <c r="P87" s="23" t="n">
        <f aca="false">N(F87)-N(G87)</f>
        <v>0</v>
      </c>
      <c r="Q87" s="25" t="n">
        <f aca="false">IF(N(H87)=0,0,N(D87)/H87-1)</f>
        <v>0</v>
      </c>
    </row>
    <row r="88" customFormat="false" ht="15" hidden="false" customHeight="false" outlineLevel="0" collapsed="false">
      <c r="A88" s="21"/>
      <c r="B88" s="8"/>
      <c r="C88" s="8"/>
      <c r="D88" s="19"/>
      <c r="E88" s="19"/>
      <c r="F88" s="19"/>
      <c r="G88" s="19"/>
      <c r="H88" s="19"/>
      <c r="I88" s="22" t="n">
        <f aca="false">IF(A88="",0,DAY(EOMONTH(A88,0)))</f>
        <v>0</v>
      </c>
      <c r="J88" s="23" t="n">
        <f aca="false">N(D88)-N(E88)</f>
        <v>0</v>
      </c>
      <c r="K88" s="23" t="n">
        <f aca="false">IF(I88=0,0,N(D88)/I88)</f>
        <v>0</v>
      </c>
      <c r="L88" s="24" t="n">
        <f aca="false">IF(A88="",0,IFERROR(INDEX(Tariff!$B$6:$F$13,MATCH(C88,Tariff!$A$6:$A$13,0),MATCH(B88,Tariff!$B$5:$F$5,0)),0))</f>
        <v>0</v>
      </c>
      <c r="M88" s="23" t="n">
        <f aca="false">J88*L88</f>
        <v>0</v>
      </c>
      <c r="N88" s="23" t="n">
        <f aca="false">N(F88)-M88</f>
        <v>0</v>
      </c>
      <c r="O88" s="25" t="n">
        <f aca="false">IF(M88=0,0,N88/M88)</f>
        <v>0</v>
      </c>
      <c r="P88" s="23" t="n">
        <f aca="false">N(F88)-N(G88)</f>
        <v>0</v>
      </c>
      <c r="Q88" s="25" t="n">
        <f aca="false">IF(N(H88)=0,0,N(D88)/H88-1)</f>
        <v>0</v>
      </c>
    </row>
    <row r="89" customFormat="false" ht="15" hidden="false" customHeight="false" outlineLevel="0" collapsed="false">
      <c r="A89" s="21"/>
      <c r="B89" s="8"/>
      <c r="C89" s="8"/>
      <c r="D89" s="19"/>
      <c r="E89" s="19"/>
      <c r="F89" s="19"/>
      <c r="G89" s="19"/>
      <c r="H89" s="19"/>
      <c r="I89" s="22" t="n">
        <f aca="false">IF(A89="",0,DAY(EOMONTH(A89,0)))</f>
        <v>0</v>
      </c>
      <c r="J89" s="23" t="n">
        <f aca="false">N(D89)-N(E89)</f>
        <v>0</v>
      </c>
      <c r="K89" s="23" t="n">
        <f aca="false">IF(I89=0,0,N(D89)/I89)</f>
        <v>0</v>
      </c>
      <c r="L89" s="24" t="n">
        <f aca="false">IF(A89="",0,IFERROR(INDEX(Tariff!$B$6:$F$13,MATCH(C89,Tariff!$A$6:$A$13,0),MATCH(B89,Tariff!$B$5:$F$5,0)),0))</f>
        <v>0</v>
      </c>
      <c r="M89" s="23" t="n">
        <f aca="false">J89*L89</f>
        <v>0</v>
      </c>
      <c r="N89" s="23" t="n">
        <f aca="false">N(F89)-M89</f>
        <v>0</v>
      </c>
      <c r="O89" s="25" t="n">
        <f aca="false">IF(M89=0,0,N89/M89)</f>
        <v>0</v>
      </c>
      <c r="P89" s="23" t="n">
        <f aca="false">N(F89)-N(G89)</f>
        <v>0</v>
      </c>
      <c r="Q89" s="25" t="n">
        <f aca="false">IF(N(H89)=0,0,N(D89)/H89-1)</f>
        <v>0</v>
      </c>
    </row>
    <row r="90" customFormat="false" ht="15" hidden="false" customHeight="false" outlineLevel="0" collapsed="false">
      <c r="A90" s="21"/>
      <c r="B90" s="8"/>
      <c r="C90" s="8"/>
      <c r="D90" s="19"/>
      <c r="E90" s="19"/>
      <c r="F90" s="19"/>
      <c r="G90" s="19"/>
      <c r="H90" s="19"/>
      <c r="I90" s="22" t="n">
        <f aca="false">IF(A90="",0,DAY(EOMONTH(A90,0)))</f>
        <v>0</v>
      </c>
      <c r="J90" s="23" t="n">
        <f aca="false">N(D90)-N(E90)</f>
        <v>0</v>
      </c>
      <c r="K90" s="23" t="n">
        <f aca="false">IF(I90=0,0,N(D90)/I90)</f>
        <v>0</v>
      </c>
      <c r="L90" s="24" t="n">
        <f aca="false">IF(A90="",0,IFERROR(INDEX(Tariff!$B$6:$F$13,MATCH(C90,Tariff!$A$6:$A$13,0),MATCH(B90,Tariff!$B$5:$F$5,0)),0))</f>
        <v>0</v>
      </c>
      <c r="M90" s="23" t="n">
        <f aca="false">J90*L90</f>
        <v>0</v>
      </c>
      <c r="N90" s="23" t="n">
        <f aca="false">N(F90)-M90</f>
        <v>0</v>
      </c>
      <c r="O90" s="25" t="n">
        <f aca="false">IF(M90=0,0,N90/M90)</f>
        <v>0</v>
      </c>
      <c r="P90" s="23" t="n">
        <f aca="false">N(F90)-N(G90)</f>
        <v>0</v>
      </c>
      <c r="Q90" s="25" t="n">
        <f aca="false">IF(N(H90)=0,0,N(D90)/H90-1)</f>
        <v>0</v>
      </c>
    </row>
    <row r="91" customFormat="false" ht="15" hidden="false" customHeight="false" outlineLevel="0" collapsed="false">
      <c r="A91" s="21"/>
      <c r="B91" s="8"/>
      <c r="C91" s="8"/>
      <c r="D91" s="19"/>
      <c r="E91" s="19"/>
      <c r="F91" s="19"/>
      <c r="G91" s="19"/>
      <c r="H91" s="19"/>
      <c r="I91" s="22" t="n">
        <f aca="false">IF(A91="",0,DAY(EOMONTH(A91,0)))</f>
        <v>0</v>
      </c>
      <c r="J91" s="23" t="n">
        <f aca="false">N(D91)-N(E91)</f>
        <v>0</v>
      </c>
      <c r="K91" s="23" t="n">
        <f aca="false">IF(I91=0,0,N(D91)/I91)</f>
        <v>0</v>
      </c>
      <c r="L91" s="24" t="n">
        <f aca="false">IF(A91="",0,IFERROR(INDEX(Tariff!$B$6:$F$13,MATCH(C91,Tariff!$A$6:$A$13,0),MATCH(B91,Tariff!$B$5:$F$5,0)),0))</f>
        <v>0</v>
      </c>
      <c r="M91" s="23" t="n">
        <f aca="false">J91*L91</f>
        <v>0</v>
      </c>
      <c r="N91" s="23" t="n">
        <f aca="false">N(F91)-M91</f>
        <v>0</v>
      </c>
      <c r="O91" s="25" t="n">
        <f aca="false">IF(M91=0,0,N91/M91)</f>
        <v>0</v>
      </c>
      <c r="P91" s="23" t="n">
        <f aca="false">N(F91)-N(G91)</f>
        <v>0</v>
      </c>
      <c r="Q91" s="25" t="n">
        <f aca="false">IF(N(H91)=0,0,N(D91)/H91-1)</f>
        <v>0</v>
      </c>
    </row>
    <row r="92" customFormat="false" ht="15" hidden="false" customHeight="false" outlineLevel="0" collapsed="false">
      <c r="A92" s="21"/>
      <c r="B92" s="8"/>
      <c r="C92" s="8"/>
      <c r="D92" s="19"/>
      <c r="E92" s="19"/>
      <c r="F92" s="19"/>
      <c r="G92" s="19"/>
      <c r="H92" s="19"/>
      <c r="I92" s="22" t="n">
        <f aca="false">IF(A92="",0,DAY(EOMONTH(A92,0)))</f>
        <v>0</v>
      </c>
      <c r="J92" s="23" t="n">
        <f aca="false">N(D92)-N(E92)</f>
        <v>0</v>
      </c>
      <c r="K92" s="23" t="n">
        <f aca="false">IF(I92=0,0,N(D92)/I92)</f>
        <v>0</v>
      </c>
      <c r="L92" s="24" t="n">
        <f aca="false">IF(A92="",0,IFERROR(INDEX(Tariff!$B$6:$F$13,MATCH(C92,Tariff!$A$6:$A$13,0),MATCH(B92,Tariff!$B$5:$F$5,0)),0))</f>
        <v>0</v>
      </c>
      <c r="M92" s="23" t="n">
        <f aca="false">J92*L92</f>
        <v>0</v>
      </c>
      <c r="N92" s="23" t="n">
        <f aca="false">N(F92)-M92</f>
        <v>0</v>
      </c>
      <c r="O92" s="25" t="n">
        <f aca="false">IF(M92=0,0,N92/M92)</f>
        <v>0</v>
      </c>
      <c r="P92" s="23" t="n">
        <f aca="false">N(F92)-N(G92)</f>
        <v>0</v>
      </c>
      <c r="Q92" s="25" t="n">
        <f aca="false">IF(N(H92)=0,0,N(D92)/H92-1)</f>
        <v>0</v>
      </c>
    </row>
    <row r="93" customFormat="false" ht="15" hidden="false" customHeight="false" outlineLevel="0" collapsed="false">
      <c r="A93" s="21"/>
      <c r="B93" s="8"/>
      <c r="C93" s="8"/>
      <c r="D93" s="19"/>
      <c r="E93" s="19"/>
      <c r="F93" s="19"/>
      <c r="G93" s="19"/>
      <c r="H93" s="19"/>
      <c r="I93" s="22" t="n">
        <f aca="false">IF(A93="",0,DAY(EOMONTH(A93,0)))</f>
        <v>0</v>
      </c>
      <c r="J93" s="23" t="n">
        <f aca="false">N(D93)-N(E93)</f>
        <v>0</v>
      </c>
      <c r="K93" s="23" t="n">
        <f aca="false">IF(I93=0,0,N(D93)/I93)</f>
        <v>0</v>
      </c>
      <c r="L93" s="24" t="n">
        <f aca="false">IF(A93="",0,IFERROR(INDEX(Tariff!$B$6:$F$13,MATCH(C93,Tariff!$A$6:$A$13,0),MATCH(B93,Tariff!$B$5:$F$5,0)),0))</f>
        <v>0</v>
      </c>
      <c r="M93" s="23" t="n">
        <f aca="false">J93*L93</f>
        <v>0</v>
      </c>
      <c r="N93" s="23" t="n">
        <f aca="false">N(F93)-M93</f>
        <v>0</v>
      </c>
      <c r="O93" s="25" t="n">
        <f aca="false">IF(M93=0,0,N93/M93)</f>
        <v>0</v>
      </c>
      <c r="P93" s="23" t="n">
        <f aca="false">N(F93)-N(G93)</f>
        <v>0</v>
      </c>
      <c r="Q93" s="25" t="n">
        <f aca="false">IF(N(H93)=0,0,N(D93)/H93-1)</f>
        <v>0</v>
      </c>
    </row>
    <row r="94" customFormat="false" ht="15" hidden="false" customHeight="false" outlineLevel="0" collapsed="false">
      <c r="A94" s="21"/>
      <c r="B94" s="8"/>
      <c r="C94" s="8"/>
      <c r="D94" s="19"/>
      <c r="E94" s="19"/>
      <c r="F94" s="19"/>
      <c r="G94" s="19"/>
      <c r="H94" s="19"/>
      <c r="I94" s="22" t="n">
        <f aca="false">IF(A94="",0,DAY(EOMONTH(A94,0)))</f>
        <v>0</v>
      </c>
      <c r="J94" s="23" t="n">
        <f aca="false">N(D94)-N(E94)</f>
        <v>0</v>
      </c>
      <c r="K94" s="23" t="n">
        <f aca="false">IF(I94=0,0,N(D94)/I94)</f>
        <v>0</v>
      </c>
      <c r="L94" s="24" t="n">
        <f aca="false">IF(A94="",0,IFERROR(INDEX(Tariff!$B$6:$F$13,MATCH(C94,Tariff!$A$6:$A$13,0),MATCH(B94,Tariff!$B$5:$F$5,0)),0))</f>
        <v>0</v>
      </c>
      <c r="M94" s="23" t="n">
        <f aca="false">J94*L94</f>
        <v>0</v>
      </c>
      <c r="N94" s="23" t="n">
        <f aca="false">N(F94)-M94</f>
        <v>0</v>
      </c>
      <c r="O94" s="25" t="n">
        <f aca="false">IF(M94=0,0,N94/M94)</f>
        <v>0</v>
      </c>
      <c r="P94" s="23" t="n">
        <f aca="false">N(F94)-N(G94)</f>
        <v>0</v>
      </c>
      <c r="Q94" s="25" t="n">
        <f aca="false">IF(N(H94)=0,0,N(D94)/H94-1)</f>
        <v>0</v>
      </c>
    </row>
    <row r="95" customFormat="false" ht="15" hidden="false" customHeight="false" outlineLevel="0" collapsed="false">
      <c r="A95" s="21"/>
      <c r="B95" s="8"/>
      <c r="C95" s="8"/>
      <c r="D95" s="19"/>
      <c r="E95" s="19"/>
      <c r="F95" s="19"/>
      <c r="G95" s="19"/>
      <c r="H95" s="19"/>
      <c r="I95" s="22" t="n">
        <f aca="false">IF(A95="",0,DAY(EOMONTH(A95,0)))</f>
        <v>0</v>
      </c>
      <c r="J95" s="23" t="n">
        <f aca="false">N(D95)-N(E95)</f>
        <v>0</v>
      </c>
      <c r="K95" s="23" t="n">
        <f aca="false">IF(I95=0,0,N(D95)/I95)</f>
        <v>0</v>
      </c>
      <c r="L95" s="24" t="n">
        <f aca="false">IF(A95="",0,IFERROR(INDEX(Tariff!$B$6:$F$13,MATCH(C95,Tariff!$A$6:$A$13,0),MATCH(B95,Tariff!$B$5:$F$5,0)),0))</f>
        <v>0</v>
      </c>
      <c r="M95" s="23" t="n">
        <f aca="false">J95*L95</f>
        <v>0</v>
      </c>
      <c r="N95" s="23" t="n">
        <f aca="false">N(F95)-M95</f>
        <v>0</v>
      </c>
      <c r="O95" s="25" t="n">
        <f aca="false">IF(M95=0,0,N95/M95)</f>
        <v>0</v>
      </c>
      <c r="P95" s="23" t="n">
        <f aca="false">N(F95)-N(G95)</f>
        <v>0</v>
      </c>
      <c r="Q95" s="25" t="n">
        <f aca="false">IF(N(H95)=0,0,N(D95)/H95-1)</f>
        <v>0</v>
      </c>
    </row>
    <row r="96" customFormat="false" ht="15" hidden="false" customHeight="false" outlineLevel="0" collapsed="false">
      <c r="A96" s="21"/>
      <c r="B96" s="8"/>
      <c r="C96" s="8"/>
      <c r="D96" s="19"/>
      <c r="E96" s="19"/>
      <c r="F96" s="19"/>
      <c r="G96" s="19"/>
      <c r="H96" s="19"/>
      <c r="I96" s="22" t="n">
        <f aca="false">IF(A96="",0,DAY(EOMONTH(A96,0)))</f>
        <v>0</v>
      </c>
      <c r="J96" s="23" t="n">
        <f aca="false">N(D96)-N(E96)</f>
        <v>0</v>
      </c>
      <c r="K96" s="23" t="n">
        <f aca="false">IF(I96=0,0,N(D96)/I96)</f>
        <v>0</v>
      </c>
      <c r="L96" s="24" t="n">
        <f aca="false">IF(A96="",0,IFERROR(INDEX(Tariff!$B$6:$F$13,MATCH(C96,Tariff!$A$6:$A$13,0),MATCH(B96,Tariff!$B$5:$F$5,0)),0))</f>
        <v>0</v>
      </c>
      <c r="M96" s="23" t="n">
        <f aca="false">J96*L96</f>
        <v>0</v>
      </c>
      <c r="N96" s="23" t="n">
        <f aca="false">N(F96)-M96</f>
        <v>0</v>
      </c>
      <c r="O96" s="25" t="n">
        <f aca="false">IF(M96=0,0,N96/M96)</f>
        <v>0</v>
      </c>
      <c r="P96" s="23" t="n">
        <f aca="false">N(F96)-N(G96)</f>
        <v>0</v>
      </c>
      <c r="Q96" s="25" t="n">
        <f aca="false">IF(N(H96)=0,0,N(D96)/H96-1)</f>
        <v>0</v>
      </c>
    </row>
    <row r="97" customFormat="false" ht="15" hidden="false" customHeight="false" outlineLevel="0" collapsed="false">
      <c r="A97" s="21"/>
      <c r="B97" s="8"/>
      <c r="C97" s="8"/>
      <c r="D97" s="19"/>
      <c r="E97" s="19"/>
      <c r="F97" s="19"/>
      <c r="G97" s="19"/>
      <c r="H97" s="19"/>
      <c r="I97" s="22" t="n">
        <f aca="false">IF(A97="",0,DAY(EOMONTH(A97,0)))</f>
        <v>0</v>
      </c>
      <c r="J97" s="23" t="n">
        <f aca="false">N(D97)-N(E97)</f>
        <v>0</v>
      </c>
      <c r="K97" s="23" t="n">
        <f aca="false">IF(I97=0,0,N(D97)/I97)</f>
        <v>0</v>
      </c>
      <c r="L97" s="24" t="n">
        <f aca="false">IF(A97="",0,IFERROR(INDEX(Tariff!$B$6:$F$13,MATCH(C97,Tariff!$A$6:$A$13,0),MATCH(B97,Tariff!$B$5:$F$5,0)),0))</f>
        <v>0</v>
      </c>
      <c r="M97" s="23" t="n">
        <f aca="false">J97*L97</f>
        <v>0</v>
      </c>
      <c r="N97" s="23" t="n">
        <f aca="false">N(F97)-M97</f>
        <v>0</v>
      </c>
      <c r="O97" s="25" t="n">
        <f aca="false">IF(M97=0,0,N97/M97)</f>
        <v>0</v>
      </c>
      <c r="P97" s="23" t="n">
        <f aca="false">N(F97)-N(G97)</f>
        <v>0</v>
      </c>
      <c r="Q97" s="25" t="n">
        <f aca="false">IF(N(H97)=0,0,N(D97)/H97-1)</f>
        <v>0</v>
      </c>
    </row>
    <row r="98" customFormat="false" ht="15" hidden="false" customHeight="false" outlineLevel="0" collapsed="false">
      <c r="A98" s="21"/>
      <c r="B98" s="8"/>
      <c r="C98" s="8"/>
      <c r="D98" s="19"/>
      <c r="E98" s="19"/>
      <c r="F98" s="19"/>
      <c r="G98" s="19"/>
      <c r="H98" s="19"/>
      <c r="I98" s="22" t="n">
        <f aca="false">IF(A98="",0,DAY(EOMONTH(A98,0)))</f>
        <v>0</v>
      </c>
      <c r="J98" s="23" t="n">
        <f aca="false">N(D98)-N(E98)</f>
        <v>0</v>
      </c>
      <c r="K98" s="23" t="n">
        <f aca="false">IF(I98=0,0,N(D98)/I98)</f>
        <v>0</v>
      </c>
      <c r="L98" s="24" t="n">
        <f aca="false">IF(A98="",0,IFERROR(INDEX(Tariff!$B$6:$F$13,MATCH(C98,Tariff!$A$6:$A$13,0),MATCH(B98,Tariff!$B$5:$F$5,0)),0))</f>
        <v>0</v>
      </c>
      <c r="M98" s="23" t="n">
        <f aca="false">J98*L98</f>
        <v>0</v>
      </c>
      <c r="N98" s="23" t="n">
        <f aca="false">N(F98)-M98</f>
        <v>0</v>
      </c>
      <c r="O98" s="25" t="n">
        <f aca="false">IF(M98=0,0,N98/M98)</f>
        <v>0</v>
      </c>
      <c r="P98" s="23" t="n">
        <f aca="false">N(F98)-N(G98)</f>
        <v>0</v>
      </c>
      <c r="Q98" s="25" t="n">
        <f aca="false">IF(N(H98)=0,0,N(D98)/H98-1)</f>
        <v>0</v>
      </c>
    </row>
    <row r="99" customFormat="false" ht="15" hidden="false" customHeight="false" outlineLevel="0" collapsed="false">
      <c r="A99" s="21"/>
      <c r="B99" s="8"/>
      <c r="C99" s="8"/>
      <c r="D99" s="19"/>
      <c r="E99" s="19"/>
      <c r="F99" s="19"/>
      <c r="G99" s="19"/>
      <c r="H99" s="19"/>
      <c r="I99" s="22" t="n">
        <f aca="false">IF(A99="",0,DAY(EOMONTH(A99,0)))</f>
        <v>0</v>
      </c>
      <c r="J99" s="23" t="n">
        <f aca="false">N(D99)-N(E99)</f>
        <v>0</v>
      </c>
      <c r="K99" s="23" t="n">
        <f aca="false">IF(I99=0,0,N(D99)/I99)</f>
        <v>0</v>
      </c>
      <c r="L99" s="24" t="n">
        <f aca="false">IF(A99="",0,IFERROR(INDEX(Tariff!$B$6:$F$13,MATCH(C99,Tariff!$A$6:$A$13,0),MATCH(B99,Tariff!$B$5:$F$5,0)),0))</f>
        <v>0</v>
      </c>
      <c r="M99" s="23" t="n">
        <f aca="false">J99*L99</f>
        <v>0</v>
      </c>
      <c r="N99" s="23" t="n">
        <f aca="false">N(F99)-M99</f>
        <v>0</v>
      </c>
      <c r="O99" s="25" t="n">
        <f aca="false">IF(M99=0,0,N99/M99)</f>
        <v>0</v>
      </c>
      <c r="P99" s="23" t="n">
        <f aca="false">N(F99)-N(G99)</f>
        <v>0</v>
      </c>
      <c r="Q99" s="25" t="n">
        <f aca="false">IF(N(H99)=0,0,N(D99)/H99-1)</f>
        <v>0</v>
      </c>
    </row>
    <row r="100" customFormat="false" ht="15" hidden="false" customHeight="false" outlineLevel="0" collapsed="false">
      <c r="A100" s="21"/>
      <c r="B100" s="8"/>
      <c r="C100" s="8"/>
      <c r="D100" s="19"/>
      <c r="E100" s="19"/>
      <c r="F100" s="19"/>
      <c r="G100" s="19"/>
      <c r="H100" s="19"/>
      <c r="I100" s="22" t="n">
        <f aca="false">IF(A100="",0,DAY(EOMONTH(A100,0)))</f>
        <v>0</v>
      </c>
      <c r="J100" s="23" t="n">
        <f aca="false">N(D100)-N(E100)</f>
        <v>0</v>
      </c>
      <c r="K100" s="23" t="n">
        <f aca="false">IF(I100=0,0,N(D100)/I100)</f>
        <v>0</v>
      </c>
      <c r="L100" s="24" t="n">
        <f aca="false">IF(A100="",0,IFERROR(INDEX(Tariff!$B$6:$F$13,MATCH(C100,Tariff!$A$6:$A$13,0),MATCH(B100,Tariff!$B$5:$F$5,0)),0))</f>
        <v>0</v>
      </c>
      <c r="M100" s="23" t="n">
        <f aca="false">J100*L100</f>
        <v>0</v>
      </c>
      <c r="N100" s="23" t="n">
        <f aca="false">N(F100)-M100</f>
        <v>0</v>
      </c>
      <c r="O100" s="25" t="n">
        <f aca="false">IF(M100=0,0,N100/M100)</f>
        <v>0</v>
      </c>
      <c r="P100" s="23" t="n">
        <f aca="false">N(F100)-N(G100)</f>
        <v>0</v>
      </c>
      <c r="Q100" s="25" t="n">
        <f aca="false">IF(N(H100)=0,0,N(D100)/H100-1)</f>
        <v>0</v>
      </c>
    </row>
    <row r="101" customFormat="false" ht="15" hidden="false" customHeight="false" outlineLevel="0" collapsed="false">
      <c r="A101" s="21"/>
      <c r="B101" s="8"/>
      <c r="C101" s="8"/>
      <c r="D101" s="19"/>
      <c r="E101" s="19"/>
      <c r="F101" s="19"/>
      <c r="G101" s="19"/>
      <c r="H101" s="19"/>
      <c r="I101" s="22" t="n">
        <f aca="false">IF(A101="",0,DAY(EOMONTH(A101,0)))</f>
        <v>0</v>
      </c>
      <c r="J101" s="23" t="n">
        <f aca="false">N(D101)-N(E101)</f>
        <v>0</v>
      </c>
      <c r="K101" s="23" t="n">
        <f aca="false">IF(I101=0,0,N(D101)/I101)</f>
        <v>0</v>
      </c>
      <c r="L101" s="24" t="n">
        <f aca="false">IF(A101="",0,IFERROR(INDEX(Tariff!$B$6:$F$13,MATCH(C101,Tariff!$A$6:$A$13,0),MATCH(B101,Tariff!$B$5:$F$5,0)),0))</f>
        <v>0</v>
      </c>
      <c r="M101" s="23" t="n">
        <f aca="false">J101*L101</f>
        <v>0</v>
      </c>
      <c r="N101" s="23" t="n">
        <f aca="false">N(F101)-M101</f>
        <v>0</v>
      </c>
      <c r="O101" s="25" t="n">
        <f aca="false">IF(M101=0,0,N101/M101)</f>
        <v>0</v>
      </c>
      <c r="P101" s="23" t="n">
        <f aca="false">N(F101)-N(G101)</f>
        <v>0</v>
      </c>
      <c r="Q101" s="25" t="n">
        <f aca="false">IF(N(H101)=0,0,N(D101)/H101-1)</f>
        <v>0</v>
      </c>
    </row>
    <row r="102" customFormat="false" ht="15" hidden="false" customHeight="false" outlineLevel="0" collapsed="false">
      <c r="A102" s="21"/>
      <c r="B102" s="8"/>
      <c r="C102" s="8"/>
      <c r="D102" s="19"/>
      <c r="E102" s="19"/>
      <c r="F102" s="19"/>
      <c r="G102" s="19"/>
      <c r="H102" s="19"/>
      <c r="I102" s="22" t="n">
        <f aca="false">IF(A102="",0,DAY(EOMONTH(A102,0)))</f>
        <v>0</v>
      </c>
      <c r="J102" s="23" t="n">
        <f aca="false">N(D102)-N(E102)</f>
        <v>0</v>
      </c>
      <c r="K102" s="23" t="n">
        <f aca="false">IF(I102=0,0,N(D102)/I102)</f>
        <v>0</v>
      </c>
      <c r="L102" s="24" t="n">
        <f aca="false">IF(A102="",0,IFERROR(INDEX(Tariff!$B$6:$F$13,MATCH(C102,Tariff!$A$6:$A$13,0),MATCH(B102,Tariff!$B$5:$F$5,0)),0))</f>
        <v>0</v>
      </c>
      <c r="M102" s="23" t="n">
        <f aca="false">J102*L102</f>
        <v>0</v>
      </c>
      <c r="N102" s="23" t="n">
        <f aca="false">N(F102)-M102</f>
        <v>0</v>
      </c>
      <c r="O102" s="25" t="n">
        <f aca="false">IF(M102=0,0,N102/M102)</f>
        <v>0</v>
      </c>
      <c r="P102" s="23" t="n">
        <f aca="false">N(F102)-N(G102)</f>
        <v>0</v>
      </c>
      <c r="Q102" s="25" t="n">
        <f aca="false">IF(N(H102)=0,0,N(D102)/H102-1)</f>
        <v>0</v>
      </c>
    </row>
    <row r="103" customFormat="false" ht="15" hidden="false" customHeight="false" outlineLevel="0" collapsed="false">
      <c r="A103" s="21"/>
      <c r="B103" s="8"/>
      <c r="C103" s="8"/>
      <c r="D103" s="19"/>
      <c r="E103" s="19"/>
      <c r="F103" s="19"/>
      <c r="G103" s="19"/>
      <c r="H103" s="19"/>
      <c r="I103" s="22" t="n">
        <f aca="false">IF(A103="",0,DAY(EOMONTH(A103,0)))</f>
        <v>0</v>
      </c>
      <c r="J103" s="23" t="n">
        <f aca="false">N(D103)-N(E103)</f>
        <v>0</v>
      </c>
      <c r="K103" s="23" t="n">
        <f aca="false">IF(I103=0,0,N(D103)/I103)</f>
        <v>0</v>
      </c>
      <c r="L103" s="24" t="n">
        <f aca="false">IF(A103="",0,IFERROR(INDEX(Tariff!$B$6:$F$13,MATCH(C103,Tariff!$A$6:$A$13,0),MATCH(B103,Tariff!$B$5:$F$5,0)),0))</f>
        <v>0</v>
      </c>
      <c r="M103" s="23" t="n">
        <f aca="false">J103*L103</f>
        <v>0</v>
      </c>
      <c r="N103" s="23" t="n">
        <f aca="false">N(F103)-M103</f>
        <v>0</v>
      </c>
      <c r="O103" s="25" t="n">
        <f aca="false">IF(M103=0,0,N103/M103)</f>
        <v>0</v>
      </c>
      <c r="P103" s="23" t="n">
        <f aca="false">N(F103)-N(G103)</f>
        <v>0</v>
      </c>
      <c r="Q103" s="25" t="n">
        <f aca="false">IF(N(H103)=0,0,N(D103)/H103-1)</f>
        <v>0</v>
      </c>
    </row>
    <row r="104" customFormat="false" ht="15" hidden="false" customHeight="false" outlineLevel="0" collapsed="false">
      <c r="A104" s="21"/>
      <c r="B104" s="8"/>
      <c r="C104" s="8"/>
      <c r="D104" s="19"/>
      <c r="E104" s="19"/>
      <c r="F104" s="19"/>
      <c r="G104" s="19"/>
      <c r="H104" s="19"/>
      <c r="I104" s="22" t="n">
        <f aca="false">IF(A104="",0,DAY(EOMONTH(A104,0)))</f>
        <v>0</v>
      </c>
      <c r="J104" s="23" t="n">
        <f aca="false">N(D104)-N(E104)</f>
        <v>0</v>
      </c>
      <c r="K104" s="23" t="n">
        <f aca="false">IF(I104=0,0,N(D104)/I104)</f>
        <v>0</v>
      </c>
      <c r="L104" s="24" t="n">
        <f aca="false">IF(A104="",0,IFERROR(INDEX(Tariff!$B$6:$F$13,MATCH(C104,Tariff!$A$6:$A$13,0),MATCH(B104,Tariff!$B$5:$F$5,0)),0))</f>
        <v>0</v>
      </c>
      <c r="M104" s="23" t="n">
        <f aca="false">J104*L104</f>
        <v>0</v>
      </c>
      <c r="N104" s="23" t="n">
        <f aca="false">N(F104)-M104</f>
        <v>0</v>
      </c>
      <c r="O104" s="25" t="n">
        <f aca="false">IF(M104=0,0,N104/M104)</f>
        <v>0</v>
      </c>
      <c r="P104" s="23" t="n">
        <f aca="false">N(F104)-N(G104)</f>
        <v>0</v>
      </c>
      <c r="Q104" s="25" t="n">
        <f aca="false">IF(N(H104)=0,0,N(D104)/H104-1)</f>
        <v>0</v>
      </c>
    </row>
    <row r="105" customFormat="false" ht="15" hidden="false" customHeight="false" outlineLevel="0" collapsed="false">
      <c r="A105" s="21"/>
      <c r="B105" s="8"/>
      <c r="C105" s="8"/>
      <c r="D105" s="19"/>
      <c r="E105" s="19"/>
      <c r="F105" s="19"/>
      <c r="G105" s="19"/>
      <c r="H105" s="19"/>
      <c r="I105" s="22" t="n">
        <f aca="false">IF(A105="",0,DAY(EOMONTH(A105,0)))</f>
        <v>0</v>
      </c>
      <c r="J105" s="23" t="n">
        <f aca="false">N(D105)-N(E105)</f>
        <v>0</v>
      </c>
      <c r="K105" s="23" t="n">
        <f aca="false">IF(I105=0,0,N(D105)/I105)</f>
        <v>0</v>
      </c>
      <c r="L105" s="24" t="n">
        <f aca="false">IF(A105="",0,IFERROR(INDEX(Tariff!$B$6:$F$13,MATCH(C105,Tariff!$A$6:$A$13,0),MATCH(B105,Tariff!$B$5:$F$5,0)),0))</f>
        <v>0</v>
      </c>
      <c r="M105" s="23" t="n">
        <f aca="false">J105*L105</f>
        <v>0</v>
      </c>
      <c r="N105" s="23" t="n">
        <f aca="false">N(F105)-M105</f>
        <v>0</v>
      </c>
      <c r="O105" s="25" t="n">
        <f aca="false">IF(M105=0,0,N105/M105)</f>
        <v>0</v>
      </c>
      <c r="P105" s="23" t="n">
        <f aca="false">N(F105)-N(G105)</f>
        <v>0</v>
      </c>
      <c r="Q105" s="25" t="n">
        <f aca="false">IF(N(H105)=0,0,N(D105)/H105-1)</f>
        <v>0</v>
      </c>
    </row>
    <row r="106" customFormat="false" ht="15" hidden="false" customHeight="false" outlineLevel="0" collapsed="false">
      <c r="A106" s="21"/>
      <c r="B106" s="8"/>
      <c r="C106" s="8"/>
      <c r="D106" s="19"/>
      <c r="E106" s="19"/>
      <c r="F106" s="19"/>
      <c r="G106" s="19"/>
      <c r="H106" s="19"/>
      <c r="I106" s="22" t="n">
        <f aca="false">IF(A106="",0,DAY(EOMONTH(A106,0)))</f>
        <v>0</v>
      </c>
      <c r="J106" s="23" t="n">
        <f aca="false">N(D106)-N(E106)</f>
        <v>0</v>
      </c>
      <c r="K106" s="23" t="n">
        <f aca="false">IF(I106=0,0,N(D106)/I106)</f>
        <v>0</v>
      </c>
      <c r="L106" s="24" t="n">
        <f aca="false">IF(A106="",0,IFERROR(INDEX(Tariff!$B$6:$F$13,MATCH(C106,Tariff!$A$6:$A$13,0),MATCH(B106,Tariff!$B$5:$F$5,0)),0))</f>
        <v>0</v>
      </c>
      <c r="M106" s="23" t="n">
        <f aca="false">J106*L106</f>
        <v>0</v>
      </c>
      <c r="N106" s="23" t="n">
        <f aca="false">N(F106)-M106</f>
        <v>0</v>
      </c>
      <c r="O106" s="25" t="n">
        <f aca="false">IF(M106=0,0,N106/M106)</f>
        <v>0</v>
      </c>
      <c r="P106" s="23" t="n">
        <f aca="false">N(F106)-N(G106)</f>
        <v>0</v>
      </c>
      <c r="Q106" s="25" t="n">
        <f aca="false">IF(N(H106)=0,0,N(D106)/H106-1)</f>
        <v>0</v>
      </c>
    </row>
    <row r="107" customFormat="false" ht="15" hidden="false" customHeight="false" outlineLevel="0" collapsed="false">
      <c r="A107" s="21"/>
      <c r="B107" s="8"/>
      <c r="C107" s="8"/>
      <c r="D107" s="19"/>
      <c r="E107" s="19"/>
      <c r="F107" s="19"/>
      <c r="G107" s="19"/>
      <c r="H107" s="19"/>
      <c r="I107" s="22" t="n">
        <f aca="false">IF(A107="",0,DAY(EOMONTH(A107,0)))</f>
        <v>0</v>
      </c>
      <c r="J107" s="23" t="n">
        <f aca="false">N(D107)-N(E107)</f>
        <v>0</v>
      </c>
      <c r="K107" s="23" t="n">
        <f aca="false">IF(I107=0,0,N(D107)/I107)</f>
        <v>0</v>
      </c>
      <c r="L107" s="24" t="n">
        <f aca="false">IF(A107="",0,IFERROR(INDEX(Tariff!$B$6:$F$13,MATCH(C107,Tariff!$A$6:$A$13,0),MATCH(B107,Tariff!$B$5:$F$5,0)),0))</f>
        <v>0</v>
      </c>
      <c r="M107" s="23" t="n">
        <f aca="false">J107*L107</f>
        <v>0</v>
      </c>
      <c r="N107" s="23" t="n">
        <f aca="false">N(F107)-M107</f>
        <v>0</v>
      </c>
      <c r="O107" s="25" t="n">
        <f aca="false">IF(M107=0,0,N107/M107)</f>
        <v>0</v>
      </c>
      <c r="P107" s="23" t="n">
        <f aca="false">N(F107)-N(G107)</f>
        <v>0</v>
      </c>
      <c r="Q107" s="25" t="n">
        <f aca="false">IF(N(H107)=0,0,N(D107)/H107-1)</f>
        <v>0</v>
      </c>
    </row>
    <row r="108" customFormat="false" ht="15" hidden="false" customHeight="false" outlineLevel="0" collapsed="false">
      <c r="A108" s="21"/>
      <c r="B108" s="8"/>
      <c r="C108" s="8"/>
      <c r="D108" s="19"/>
      <c r="E108" s="19"/>
      <c r="F108" s="19"/>
      <c r="G108" s="19"/>
      <c r="H108" s="19"/>
      <c r="I108" s="22" t="n">
        <f aca="false">IF(A108="",0,DAY(EOMONTH(A108,0)))</f>
        <v>0</v>
      </c>
      <c r="J108" s="23" t="n">
        <f aca="false">N(D108)-N(E108)</f>
        <v>0</v>
      </c>
      <c r="K108" s="23" t="n">
        <f aca="false">IF(I108=0,0,N(D108)/I108)</f>
        <v>0</v>
      </c>
      <c r="L108" s="24" t="n">
        <f aca="false">IF(A108="",0,IFERROR(INDEX(Tariff!$B$6:$F$13,MATCH(C108,Tariff!$A$6:$A$13,0),MATCH(B108,Tariff!$B$5:$F$5,0)),0))</f>
        <v>0</v>
      </c>
      <c r="M108" s="23" t="n">
        <f aca="false">J108*L108</f>
        <v>0</v>
      </c>
      <c r="N108" s="23" t="n">
        <f aca="false">N(F108)-M108</f>
        <v>0</v>
      </c>
      <c r="O108" s="25" t="n">
        <f aca="false">IF(M108=0,0,N108/M108)</f>
        <v>0</v>
      </c>
      <c r="P108" s="23" t="n">
        <f aca="false">N(F108)-N(G108)</f>
        <v>0</v>
      </c>
      <c r="Q108" s="25" t="n">
        <f aca="false">IF(N(H108)=0,0,N(D108)/H108-1)</f>
        <v>0</v>
      </c>
    </row>
    <row r="109" customFormat="false" ht="15" hidden="false" customHeight="false" outlineLevel="0" collapsed="false">
      <c r="A109" s="21"/>
      <c r="B109" s="8"/>
      <c r="C109" s="8"/>
      <c r="D109" s="19"/>
      <c r="E109" s="19"/>
      <c r="F109" s="19"/>
      <c r="G109" s="19"/>
      <c r="H109" s="19"/>
      <c r="I109" s="22" t="n">
        <f aca="false">IF(A109="",0,DAY(EOMONTH(A109,0)))</f>
        <v>0</v>
      </c>
      <c r="J109" s="23" t="n">
        <f aca="false">N(D109)-N(E109)</f>
        <v>0</v>
      </c>
      <c r="K109" s="23" t="n">
        <f aca="false">IF(I109=0,0,N(D109)/I109)</f>
        <v>0</v>
      </c>
      <c r="L109" s="24" t="n">
        <f aca="false">IF(A109="",0,IFERROR(INDEX(Tariff!$B$6:$F$13,MATCH(C109,Tariff!$A$6:$A$13,0),MATCH(B109,Tariff!$B$5:$F$5,0)),0))</f>
        <v>0</v>
      </c>
      <c r="M109" s="23" t="n">
        <f aca="false">J109*L109</f>
        <v>0</v>
      </c>
      <c r="N109" s="23" t="n">
        <f aca="false">N(F109)-M109</f>
        <v>0</v>
      </c>
      <c r="O109" s="25" t="n">
        <f aca="false">IF(M109=0,0,N109/M109)</f>
        <v>0</v>
      </c>
      <c r="P109" s="23" t="n">
        <f aca="false">N(F109)-N(G109)</f>
        <v>0</v>
      </c>
      <c r="Q109" s="25" t="n">
        <f aca="false">IF(N(H109)=0,0,N(D109)/H109-1)</f>
        <v>0</v>
      </c>
    </row>
    <row r="110" customFormat="false" ht="15" hidden="false" customHeight="false" outlineLevel="0" collapsed="false">
      <c r="A110" s="21"/>
      <c r="B110" s="8"/>
      <c r="C110" s="8"/>
      <c r="D110" s="19"/>
      <c r="E110" s="19"/>
      <c r="F110" s="19"/>
      <c r="G110" s="19"/>
      <c r="H110" s="19"/>
      <c r="I110" s="22" t="n">
        <f aca="false">IF(A110="",0,DAY(EOMONTH(A110,0)))</f>
        <v>0</v>
      </c>
      <c r="J110" s="23" t="n">
        <f aca="false">N(D110)-N(E110)</f>
        <v>0</v>
      </c>
      <c r="K110" s="23" t="n">
        <f aca="false">IF(I110=0,0,N(D110)/I110)</f>
        <v>0</v>
      </c>
      <c r="L110" s="24" t="n">
        <f aca="false">IF(A110="",0,IFERROR(INDEX(Tariff!$B$6:$F$13,MATCH(C110,Tariff!$A$6:$A$13,0),MATCH(B110,Tariff!$B$5:$F$5,0)),0))</f>
        <v>0</v>
      </c>
      <c r="M110" s="23" t="n">
        <f aca="false">J110*L110</f>
        <v>0</v>
      </c>
      <c r="N110" s="23" t="n">
        <f aca="false">N(F110)-M110</f>
        <v>0</v>
      </c>
      <c r="O110" s="25" t="n">
        <f aca="false">IF(M110=0,0,N110/M110)</f>
        <v>0</v>
      </c>
      <c r="P110" s="23" t="n">
        <f aca="false">N(F110)-N(G110)</f>
        <v>0</v>
      </c>
      <c r="Q110" s="25" t="n">
        <f aca="false">IF(N(H110)=0,0,N(D110)/H110-1)</f>
        <v>0</v>
      </c>
    </row>
    <row r="111" customFormat="false" ht="15" hidden="false" customHeight="false" outlineLevel="0" collapsed="false">
      <c r="A111" s="21"/>
      <c r="B111" s="8"/>
      <c r="C111" s="8"/>
      <c r="D111" s="19"/>
      <c r="E111" s="19"/>
      <c r="F111" s="19"/>
      <c r="G111" s="19"/>
      <c r="H111" s="19"/>
      <c r="I111" s="22" t="n">
        <f aca="false">IF(A111="",0,DAY(EOMONTH(A111,0)))</f>
        <v>0</v>
      </c>
      <c r="J111" s="23" t="n">
        <f aca="false">N(D111)-N(E111)</f>
        <v>0</v>
      </c>
      <c r="K111" s="23" t="n">
        <f aca="false">IF(I111=0,0,N(D111)/I111)</f>
        <v>0</v>
      </c>
      <c r="L111" s="24" t="n">
        <f aca="false">IF(A111="",0,IFERROR(INDEX(Tariff!$B$6:$F$13,MATCH(C111,Tariff!$A$6:$A$13,0),MATCH(B111,Tariff!$B$5:$F$5,0)),0))</f>
        <v>0</v>
      </c>
      <c r="M111" s="23" t="n">
        <f aca="false">J111*L111</f>
        <v>0</v>
      </c>
      <c r="N111" s="23" t="n">
        <f aca="false">N(F111)-M111</f>
        <v>0</v>
      </c>
      <c r="O111" s="25" t="n">
        <f aca="false">IF(M111=0,0,N111/M111)</f>
        <v>0</v>
      </c>
      <c r="P111" s="23" t="n">
        <f aca="false">N(F111)-N(G111)</f>
        <v>0</v>
      </c>
      <c r="Q111" s="25" t="n">
        <f aca="false">IF(N(H111)=0,0,N(D111)/H111-1)</f>
        <v>0</v>
      </c>
    </row>
    <row r="112" customFormat="false" ht="15" hidden="false" customHeight="false" outlineLevel="0" collapsed="false">
      <c r="A112" s="21"/>
      <c r="B112" s="8"/>
      <c r="C112" s="8"/>
      <c r="D112" s="19"/>
      <c r="E112" s="19"/>
      <c r="F112" s="19"/>
      <c r="G112" s="19"/>
      <c r="H112" s="19"/>
      <c r="I112" s="22" t="n">
        <f aca="false">IF(A112="",0,DAY(EOMONTH(A112,0)))</f>
        <v>0</v>
      </c>
      <c r="J112" s="23" t="n">
        <f aca="false">N(D112)-N(E112)</f>
        <v>0</v>
      </c>
      <c r="K112" s="23" t="n">
        <f aca="false">IF(I112=0,0,N(D112)/I112)</f>
        <v>0</v>
      </c>
      <c r="L112" s="24" t="n">
        <f aca="false">IF(A112="",0,IFERROR(INDEX(Tariff!$B$6:$F$13,MATCH(C112,Tariff!$A$6:$A$13,0),MATCH(B112,Tariff!$B$5:$F$5,0)),0))</f>
        <v>0</v>
      </c>
      <c r="M112" s="23" t="n">
        <f aca="false">J112*L112</f>
        <v>0</v>
      </c>
      <c r="N112" s="23" t="n">
        <f aca="false">N(F112)-M112</f>
        <v>0</v>
      </c>
      <c r="O112" s="25" t="n">
        <f aca="false">IF(M112=0,0,N112/M112)</f>
        <v>0</v>
      </c>
      <c r="P112" s="23" t="n">
        <f aca="false">N(F112)-N(G112)</f>
        <v>0</v>
      </c>
      <c r="Q112" s="25" t="n">
        <f aca="false">IF(N(H112)=0,0,N(D112)/H112-1)</f>
        <v>0</v>
      </c>
    </row>
    <row r="113" customFormat="false" ht="15" hidden="false" customHeight="false" outlineLevel="0" collapsed="false">
      <c r="A113" s="21"/>
      <c r="B113" s="8"/>
      <c r="C113" s="8"/>
      <c r="D113" s="19"/>
      <c r="E113" s="19"/>
      <c r="F113" s="19"/>
      <c r="G113" s="19"/>
      <c r="H113" s="19"/>
      <c r="I113" s="22" t="n">
        <f aca="false">IF(A113="",0,DAY(EOMONTH(A113,0)))</f>
        <v>0</v>
      </c>
      <c r="J113" s="23" t="n">
        <f aca="false">N(D113)-N(E113)</f>
        <v>0</v>
      </c>
      <c r="K113" s="23" t="n">
        <f aca="false">IF(I113=0,0,N(D113)/I113)</f>
        <v>0</v>
      </c>
      <c r="L113" s="24" t="n">
        <f aca="false">IF(A113="",0,IFERROR(INDEX(Tariff!$B$6:$F$13,MATCH(C113,Tariff!$A$6:$A$13,0),MATCH(B113,Tariff!$B$5:$F$5,0)),0))</f>
        <v>0</v>
      </c>
      <c r="M113" s="23" t="n">
        <f aca="false">J113*L113</f>
        <v>0</v>
      </c>
      <c r="N113" s="23" t="n">
        <f aca="false">N(F113)-M113</f>
        <v>0</v>
      </c>
      <c r="O113" s="25" t="n">
        <f aca="false">IF(M113=0,0,N113/M113)</f>
        <v>0</v>
      </c>
      <c r="P113" s="23" t="n">
        <f aca="false">N(F113)-N(G113)</f>
        <v>0</v>
      </c>
      <c r="Q113" s="25" t="n">
        <f aca="false">IF(N(H113)=0,0,N(D113)/H113-1)</f>
        <v>0</v>
      </c>
    </row>
    <row r="114" customFormat="false" ht="15" hidden="false" customHeight="false" outlineLevel="0" collapsed="false">
      <c r="A114" s="21"/>
      <c r="B114" s="8"/>
      <c r="C114" s="8"/>
      <c r="D114" s="19"/>
      <c r="E114" s="19"/>
      <c r="F114" s="19"/>
      <c r="G114" s="19"/>
      <c r="H114" s="19"/>
      <c r="I114" s="22" t="n">
        <f aca="false">IF(A114="",0,DAY(EOMONTH(A114,0)))</f>
        <v>0</v>
      </c>
      <c r="J114" s="23" t="n">
        <f aca="false">N(D114)-N(E114)</f>
        <v>0</v>
      </c>
      <c r="K114" s="23" t="n">
        <f aca="false">IF(I114=0,0,N(D114)/I114)</f>
        <v>0</v>
      </c>
      <c r="L114" s="24" t="n">
        <f aca="false">IF(A114="",0,IFERROR(INDEX(Tariff!$B$6:$F$13,MATCH(C114,Tariff!$A$6:$A$13,0),MATCH(B114,Tariff!$B$5:$F$5,0)),0))</f>
        <v>0</v>
      </c>
      <c r="M114" s="23" t="n">
        <f aca="false">J114*L114</f>
        <v>0</v>
      </c>
      <c r="N114" s="23" t="n">
        <f aca="false">N(F114)-M114</f>
        <v>0</v>
      </c>
      <c r="O114" s="25" t="n">
        <f aca="false">IF(M114=0,0,N114/M114)</f>
        <v>0</v>
      </c>
      <c r="P114" s="23" t="n">
        <f aca="false">N(F114)-N(G114)</f>
        <v>0</v>
      </c>
      <c r="Q114" s="25" t="n">
        <f aca="false">IF(N(H114)=0,0,N(D114)/H114-1)</f>
        <v>0</v>
      </c>
    </row>
    <row r="115" customFormat="false" ht="15" hidden="false" customHeight="false" outlineLevel="0" collapsed="false">
      <c r="A115" s="21"/>
      <c r="B115" s="8"/>
      <c r="C115" s="8"/>
      <c r="D115" s="19"/>
      <c r="E115" s="19"/>
      <c r="F115" s="19"/>
      <c r="G115" s="19"/>
      <c r="H115" s="19"/>
      <c r="I115" s="22" t="n">
        <f aca="false">IF(A115="",0,DAY(EOMONTH(A115,0)))</f>
        <v>0</v>
      </c>
      <c r="J115" s="23" t="n">
        <f aca="false">N(D115)-N(E115)</f>
        <v>0</v>
      </c>
      <c r="K115" s="23" t="n">
        <f aca="false">IF(I115=0,0,N(D115)/I115)</f>
        <v>0</v>
      </c>
      <c r="L115" s="24" t="n">
        <f aca="false">IF(A115="",0,IFERROR(INDEX(Tariff!$B$6:$F$13,MATCH(C115,Tariff!$A$6:$A$13,0),MATCH(B115,Tariff!$B$5:$F$5,0)),0))</f>
        <v>0</v>
      </c>
      <c r="M115" s="23" t="n">
        <f aca="false">J115*L115</f>
        <v>0</v>
      </c>
      <c r="N115" s="23" t="n">
        <f aca="false">N(F115)-M115</f>
        <v>0</v>
      </c>
      <c r="O115" s="25" t="n">
        <f aca="false">IF(M115=0,0,N115/M115)</f>
        <v>0</v>
      </c>
      <c r="P115" s="23" t="n">
        <f aca="false">N(F115)-N(G115)</f>
        <v>0</v>
      </c>
      <c r="Q115" s="25" t="n">
        <f aca="false">IF(N(H115)=0,0,N(D115)/H115-1)</f>
        <v>0</v>
      </c>
    </row>
    <row r="116" customFormat="false" ht="15" hidden="false" customHeight="false" outlineLevel="0" collapsed="false">
      <c r="A116" s="21"/>
      <c r="B116" s="8"/>
      <c r="C116" s="8"/>
      <c r="D116" s="19"/>
      <c r="E116" s="19"/>
      <c r="F116" s="19"/>
      <c r="G116" s="19"/>
      <c r="H116" s="19"/>
      <c r="I116" s="22" t="n">
        <f aca="false">IF(A116="",0,DAY(EOMONTH(A116,0)))</f>
        <v>0</v>
      </c>
      <c r="J116" s="23" t="n">
        <f aca="false">N(D116)-N(E116)</f>
        <v>0</v>
      </c>
      <c r="K116" s="23" t="n">
        <f aca="false">IF(I116=0,0,N(D116)/I116)</f>
        <v>0</v>
      </c>
      <c r="L116" s="24" t="n">
        <f aca="false">IF(A116="",0,IFERROR(INDEX(Tariff!$B$6:$F$13,MATCH(C116,Tariff!$A$6:$A$13,0),MATCH(B116,Tariff!$B$5:$F$5,0)),0))</f>
        <v>0</v>
      </c>
      <c r="M116" s="23" t="n">
        <f aca="false">J116*L116</f>
        <v>0</v>
      </c>
      <c r="N116" s="23" t="n">
        <f aca="false">N(F116)-M116</f>
        <v>0</v>
      </c>
      <c r="O116" s="25" t="n">
        <f aca="false">IF(M116=0,0,N116/M116)</f>
        <v>0</v>
      </c>
      <c r="P116" s="23" t="n">
        <f aca="false">N(F116)-N(G116)</f>
        <v>0</v>
      </c>
      <c r="Q116" s="25" t="n">
        <f aca="false">IF(N(H116)=0,0,N(D116)/H116-1)</f>
        <v>0</v>
      </c>
    </row>
    <row r="117" customFormat="false" ht="15" hidden="false" customHeight="false" outlineLevel="0" collapsed="false">
      <c r="A117" s="21"/>
      <c r="B117" s="8"/>
      <c r="C117" s="8"/>
      <c r="D117" s="19"/>
      <c r="E117" s="19"/>
      <c r="F117" s="19"/>
      <c r="G117" s="19"/>
      <c r="H117" s="19"/>
      <c r="I117" s="22" t="n">
        <f aca="false">IF(A117="",0,DAY(EOMONTH(A117,0)))</f>
        <v>0</v>
      </c>
      <c r="J117" s="23" t="n">
        <f aca="false">N(D117)-N(E117)</f>
        <v>0</v>
      </c>
      <c r="K117" s="23" t="n">
        <f aca="false">IF(I117=0,0,N(D117)/I117)</f>
        <v>0</v>
      </c>
      <c r="L117" s="24" t="n">
        <f aca="false">IF(A117="",0,IFERROR(INDEX(Tariff!$B$6:$F$13,MATCH(C117,Tariff!$A$6:$A$13,0),MATCH(B117,Tariff!$B$5:$F$5,0)),0))</f>
        <v>0</v>
      </c>
      <c r="M117" s="23" t="n">
        <f aca="false">J117*L117</f>
        <v>0</v>
      </c>
      <c r="N117" s="23" t="n">
        <f aca="false">N(F117)-M117</f>
        <v>0</v>
      </c>
      <c r="O117" s="25" t="n">
        <f aca="false">IF(M117=0,0,N117/M117)</f>
        <v>0</v>
      </c>
      <c r="P117" s="23" t="n">
        <f aca="false">N(F117)-N(G117)</f>
        <v>0</v>
      </c>
      <c r="Q117" s="25" t="n">
        <f aca="false">IF(N(H117)=0,0,N(D117)/H117-1)</f>
        <v>0</v>
      </c>
    </row>
    <row r="118" customFormat="false" ht="15" hidden="false" customHeight="false" outlineLevel="0" collapsed="false">
      <c r="A118" s="21"/>
      <c r="B118" s="8"/>
      <c r="C118" s="8"/>
      <c r="D118" s="19"/>
      <c r="E118" s="19"/>
      <c r="F118" s="19"/>
      <c r="G118" s="19"/>
      <c r="H118" s="19"/>
      <c r="I118" s="22" t="n">
        <f aca="false">IF(A118="",0,DAY(EOMONTH(A118,0)))</f>
        <v>0</v>
      </c>
      <c r="J118" s="23" t="n">
        <f aca="false">N(D118)-N(E118)</f>
        <v>0</v>
      </c>
      <c r="K118" s="23" t="n">
        <f aca="false">IF(I118=0,0,N(D118)/I118)</f>
        <v>0</v>
      </c>
      <c r="L118" s="24" t="n">
        <f aca="false">IF(A118="",0,IFERROR(INDEX(Tariff!$B$6:$F$13,MATCH(C118,Tariff!$A$6:$A$13,0),MATCH(B118,Tariff!$B$5:$F$5,0)),0))</f>
        <v>0</v>
      </c>
      <c r="M118" s="23" t="n">
        <f aca="false">J118*L118</f>
        <v>0</v>
      </c>
      <c r="N118" s="23" t="n">
        <f aca="false">N(F118)-M118</f>
        <v>0</v>
      </c>
      <c r="O118" s="25" t="n">
        <f aca="false">IF(M118=0,0,N118/M118)</f>
        <v>0</v>
      </c>
      <c r="P118" s="23" t="n">
        <f aca="false">N(F118)-N(G118)</f>
        <v>0</v>
      </c>
      <c r="Q118" s="25" t="n">
        <f aca="false">IF(N(H118)=0,0,N(D118)/H118-1)</f>
        <v>0</v>
      </c>
    </row>
    <row r="119" customFormat="false" ht="15" hidden="false" customHeight="false" outlineLevel="0" collapsed="false">
      <c r="A119" s="21"/>
      <c r="B119" s="8"/>
      <c r="C119" s="8"/>
      <c r="D119" s="19"/>
      <c r="E119" s="19"/>
      <c r="F119" s="19"/>
      <c r="G119" s="19"/>
      <c r="H119" s="19"/>
      <c r="I119" s="22" t="n">
        <f aca="false">IF(A119="",0,DAY(EOMONTH(A119,0)))</f>
        <v>0</v>
      </c>
      <c r="J119" s="23" t="n">
        <f aca="false">N(D119)-N(E119)</f>
        <v>0</v>
      </c>
      <c r="K119" s="23" t="n">
        <f aca="false">IF(I119=0,0,N(D119)/I119)</f>
        <v>0</v>
      </c>
      <c r="L119" s="24" t="n">
        <f aca="false">IF(A119="",0,IFERROR(INDEX(Tariff!$B$6:$F$13,MATCH(C119,Tariff!$A$6:$A$13,0),MATCH(B119,Tariff!$B$5:$F$5,0)),0))</f>
        <v>0</v>
      </c>
      <c r="M119" s="23" t="n">
        <f aca="false">J119*L119</f>
        <v>0</v>
      </c>
      <c r="N119" s="23" t="n">
        <f aca="false">N(F119)-M119</f>
        <v>0</v>
      </c>
      <c r="O119" s="25" t="n">
        <f aca="false">IF(M119=0,0,N119/M119)</f>
        <v>0</v>
      </c>
      <c r="P119" s="23" t="n">
        <f aca="false">N(F119)-N(G119)</f>
        <v>0</v>
      </c>
      <c r="Q119" s="25" t="n">
        <f aca="false">IF(N(H119)=0,0,N(D119)/H119-1)</f>
        <v>0</v>
      </c>
    </row>
    <row r="120" customFormat="false" ht="15" hidden="false" customHeight="false" outlineLevel="0" collapsed="false">
      <c r="A120" s="21"/>
      <c r="B120" s="8"/>
      <c r="C120" s="8"/>
      <c r="D120" s="19"/>
      <c r="E120" s="19"/>
      <c r="F120" s="19"/>
      <c r="G120" s="19"/>
      <c r="H120" s="19"/>
      <c r="I120" s="22" t="n">
        <f aca="false">IF(A120="",0,DAY(EOMONTH(A120,0)))</f>
        <v>0</v>
      </c>
      <c r="J120" s="23" t="n">
        <f aca="false">N(D120)-N(E120)</f>
        <v>0</v>
      </c>
      <c r="K120" s="23" t="n">
        <f aca="false">IF(I120=0,0,N(D120)/I120)</f>
        <v>0</v>
      </c>
      <c r="L120" s="24" t="n">
        <f aca="false">IF(A120="",0,IFERROR(INDEX(Tariff!$B$6:$F$13,MATCH(C120,Tariff!$A$6:$A$13,0),MATCH(B120,Tariff!$B$5:$F$5,0)),0))</f>
        <v>0</v>
      </c>
      <c r="M120" s="23" t="n">
        <f aca="false">J120*L120</f>
        <v>0</v>
      </c>
      <c r="N120" s="23" t="n">
        <f aca="false">N(F120)-M120</f>
        <v>0</v>
      </c>
      <c r="O120" s="25" t="n">
        <f aca="false">IF(M120=0,0,N120/M120)</f>
        <v>0</v>
      </c>
      <c r="P120" s="23" t="n">
        <f aca="false">N(F120)-N(G120)</f>
        <v>0</v>
      </c>
      <c r="Q120" s="25" t="n">
        <f aca="false">IF(N(H120)=0,0,N(D120)/H120-1)</f>
        <v>0</v>
      </c>
    </row>
    <row r="121" customFormat="false" ht="15" hidden="false" customHeight="false" outlineLevel="0" collapsed="false">
      <c r="A121" s="21"/>
      <c r="B121" s="8"/>
      <c r="C121" s="8"/>
      <c r="D121" s="19"/>
      <c r="E121" s="19"/>
      <c r="F121" s="19"/>
      <c r="G121" s="19"/>
      <c r="H121" s="19"/>
      <c r="I121" s="22" t="n">
        <f aca="false">IF(A121="",0,DAY(EOMONTH(A121,0)))</f>
        <v>0</v>
      </c>
      <c r="J121" s="23" t="n">
        <f aca="false">N(D121)-N(E121)</f>
        <v>0</v>
      </c>
      <c r="K121" s="23" t="n">
        <f aca="false">IF(I121=0,0,N(D121)/I121)</f>
        <v>0</v>
      </c>
      <c r="L121" s="24" t="n">
        <f aca="false">IF(A121="",0,IFERROR(INDEX(Tariff!$B$6:$F$13,MATCH(C121,Tariff!$A$6:$A$13,0),MATCH(B121,Tariff!$B$5:$F$5,0)),0))</f>
        <v>0</v>
      </c>
      <c r="M121" s="23" t="n">
        <f aca="false">J121*L121</f>
        <v>0</v>
      </c>
      <c r="N121" s="23" t="n">
        <f aca="false">N(F121)-M121</f>
        <v>0</v>
      </c>
      <c r="O121" s="25" t="n">
        <f aca="false">IF(M121=0,0,N121/M121)</f>
        <v>0</v>
      </c>
      <c r="P121" s="23" t="n">
        <f aca="false">N(F121)-N(G121)</f>
        <v>0</v>
      </c>
      <c r="Q121" s="25" t="n">
        <f aca="false">IF(N(H121)=0,0,N(D121)/H121-1)</f>
        <v>0</v>
      </c>
    </row>
    <row r="122" customFormat="false" ht="15" hidden="false" customHeight="false" outlineLevel="0" collapsed="false">
      <c r="A122" s="21"/>
      <c r="B122" s="8"/>
      <c r="C122" s="8"/>
      <c r="D122" s="19"/>
      <c r="E122" s="19"/>
      <c r="F122" s="19"/>
      <c r="G122" s="19"/>
      <c r="H122" s="19"/>
      <c r="I122" s="22" t="n">
        <f aca="false">IF(A122="",0,DAY(EOMONTH(A122,0)))</f>
        <v>0</v>
      </c>
      <c r="J122" s="23" t="n">
        <f aca="false">N(D122)-N(E122)</f>
        <v>0</v>
      </c>
      <c r="K122" s="23" t="n">
        <f aca="false">IF(I122=0,0,N(D122)/I122)</f>
        <v>0</v>
      </c>
      <c r="L122" s="24" t="n">
        <f aca="false">IF(A122="",0,IFERROR(INDEX(Tariff!$B$6:$F$13,MATCH(C122,Tariff!$A$6:$A$13,0),MATCH(B122,Tariff!$B$5:$F$5,0)),0))</f>
        <v>0</v>
      </c>
      <c r="M122" s="23" t="n">
        <f aca="false">J122*L122</f>
        <v>0</v>
      </c>
      <c r="N122" s="23" t="n">
        <f aca="false">N(F122)-M122</f>
        <v>0</v>
      </c>
      <c r="O122" s="25" t="n">
        <f aca="false">IF(M122=0,0,N122/M122)</f>
        <v>0</v>
      </c>
      <c r="P122" s="23" t="n">
        <f aca="false">N(F122)-N(G122)</f>
        <v>0</v>
      </c>
      <c r="Q122" s="25" t="n">
        <f aca="false">IF(N(H122)=0,0,N(D122)/H122-1)</f>
        <v>0</v>
      </c>
    </row>
    <row r="123" customFormat="false" ht="15" hidden="false" customHeight="false" outlineLevel="0" collapsed="false">
      <c r="A123" s="21"/>
      <c r="B123" s="8"/>
      <c r="C123" s="8"/>
      <c r="D123" s="19"/>
      <c r="E123" s="19"/>
      <c r="F123" s="19"/>
      <c r="G123" s="19"/>
      <c r="H123" s="19"/>
      <c r="I123" s="22" t="n">
        <f aca="false">IF(A123="",0,DAY(EOMONTH(A123,0)))</f>
        <v>0</v>
      </c>
      <c r="J123" s="23" t="n">
        <f aca="false">N(D123)-N(E123)</f>
        <v>0</v>
      </c>
      <c r="K123" s="23" t="n">
        <f aca="false">IF(I123=0,0,N(D123)/I123)</f>
        <v>0</v>
      </c>
      <c r="L123" s="24" t="n">
        <f aca="false">IF(A123="",0,IFERROR(INDEX(Tariff!$B$6:$F$13,MATCH(C123,Tariff!$A$6:$A$13,0),MATCH(B123,Tariff!$B$5:$F$5,0)),0))</f>
        <v>0</v>
      </c>
      <c r="M123" s="23" t="n">
        <f aca="false">J123*L123</f>
        <v>0</v>
      </c>
      <c r="N123" s="23" t="n">
        <f aca="false">N(F123)-M123</f>
        <v>0</v>
      </c>
      <c r="O123" s="25" t="n">
        <f aca="false">IF(M123=0,0,N123/M123)</f>
        <v>0</v>
      </c>
      <c r="P123" s="23" t="n">
        <f aca="false">N(F123)-N(G123)</f>
        <v>0</v>
      </c>
      <c r="Q123" s="25" t="n">
        <f aca="false">IF(N(H123)=0,0,N(D123)/H123-1)</f>
        <v>0</v>
      </c>
    </row>
    <row r="124" customFormat="false" ht="15" hidden="false" customHeight="false" outlineLevel="0" collapsed="false">
      <c r="A124" s="21"/>
      <c r="B124" s="8"/>
      <c r="C124" s="8"/>
      <c r="D124" s="19"/>
      <c r="E124" s="19"/>
      <c r="F124" s="19"/>
      <c r="G124" s="19"/>
      <c r="H124" s="19"/>
      <c r="I124" s="22" t="n">
        <f aca="false">IF(A124="",0,DAY(EOMONTH(A124,0)))</f>
        <v>0</v>
      </c>
      <c r="J124" s="23" t="n">
        <f aca="false">N(D124)-N(E124)</f>
        <v>0</v>
      </c>
      <c r="K124" s="23" t="n">
        <f aca="false">IF(I124=0,0,N(D124)/I124)</f>
        <v>0</v>
      </c>
      <c r="L124" s="24" t="n">
        <f aca="false">IF(A124="",0,IFERROR(INDEX(Tariff!$B$6:$F$13,MATCH(C124,Tariff!$A$6:$A$13,0),MATCH(B124,Tariff!$B$5:$F$5,0)),0))</f>
        <v>0</v>
      </c>
      <c r="M124" s="23" t="n">
        <f aca="false">J124*L124</f>
        <v>0</v>
      </c>
      <c r="N124" s="23" t="n">
        <f aca="false">N(F124)-M124</f>
        <v>0</v>
      </c>
      <c r="O124" s="25" t="n">
        <f aca="false">IF(M124=0,0,N124/M124)</f>
        <v>0</v>
      </c>
      <c r="P124" s="23" t="n">
        <f aca="false">N(F124)-N(G124)</f>
        <v>0</v>
      </c>
      <c r="Q124" s="25" t="n">
        <f aca="false">IF(N(H124)=0,0,N(D124)/H124-1)</f>
        <v>0</v>
      </c>
    </row>
    <row r="125" customFormat="false" ht="15" hidden="false" customHeight="false" outlineLevel="0" collapsed="false">
      <c r="A125" s="21"/>
      <c r="B125" s="8"/>
      <c r="C125" s="8"/>
      <c r="D125" s="19"/>
      <c r="E125" s="19"/>
      <c r="F125" s="19"/>
      <c r="G125" s="19"/>
      <c r="H125" s="19"/>
      <c r="I125" s="22" t="n">
        <f aca="false">IF(A125="",0,DAY(EOMONTH(A125,0)))</f>
        <v>0</v>
      </c>
      <c r="J125" s="23" t="n">
        <f aca="false">N(D125)-N(E125)</f>
        <v>0</v>
      </c>
      <c r="K125" s="23" t="n">
        <f aca="false">IF(I125=0,0,N(D125)/I125)</f>
        <v>0</v>
      </c>
      <c r="L125" s="24" t="n">
        <f aca="false">IF(A125="",0,IFERROR(INDEX(Tariff!$B$6:$F$13,MATCH(C125,Tariff!$A$6:$A$13,0),MATCH(B125,Tariff!$B$5:$F$5,0)),0))</f>
        <v>0</v>
      </c>
      <c r="M125" s="23" t="n">
        <f aca="false">J125*L125</f>
        <v>0</v>
      </c>
      <c r="N125" s="23" t="n">
        <f aca="false">N(F125)-M125</f>
        <v>0</v>
      </c>
      <c r="O125" s="25" t="n">
        <f aca="false">IF(M125=0,0,N125/M125)</f>
        <v>0</v>
      </c>
      <c r="P125" s="23" t="n">
        <f aca="false">N(F125)-N(G125)</f>
        <v>0</v>
      </c>
      <c r="Q125" s="25" t="n">
        <f aca="false">IF(N(H125)=0,0,N(D125)/H125-1)</f>
        <v>0</v>
      </c>
    </row>
    <row r="126" customFormat="false" ht="15" hidden="false" customHeight="false" outlineLevel="0" collapsed="false">
      <c r="A126" s="21"/>
      <c r="B126" s="8"/>
      <c r="C126" s="8"/>
      <c r="D126" s="19"/>
      <c r="E126" s="19"/>
      <c r="F126" s="19"/>
      <c r="G126" s="19"/>
      <c r="H126" s="19"/>
      <c r="I126" s="22" t="n">
        <f aca="false">IF(A126="",0,DAY(EOMONTH(A126,0)))</f>
        <v>0</v>
      </c>
      <c r="J126" s="23" t="n">
        <f aca="false">N(D126)-N(E126)</f>
        <v>0</v>
      </c>
      <c r="K126" s="23" t="n">
        <f aca="false">IF(I126=0,0,N(D126)/I126)</f>
        <v>0</v>
      </c>
      <c r="L126" s="24" t="n">
        <f aca="false">IF(A126="",0,IFERROR(INDEX(Tariff!$B$6:$F$13,MATCH(C126,Tariff!$A$6:$A$13,0),MATCH(B126,Tariff!$B$5:$F$5,0)),0))</f>
        <v>0</v>
      </c>
      <c r="M126" s="23" t="n">
        <f aca="false">J126*L126</f>
        <v>0</v>
      </c>
      <c r="N126" s="23" t="n">
        <f aca="false">N(F126)-M126</f>
        <v>0</v>
      </c>
      <c r="O126" s="25" t="n">
        <f aca="false">IF(M126=0,0,N126/M126)</f>
        <v>0</v>
      </c>
      <c r="P126" s="23" t="n">
        <f aca="false">N(F126)-N(G126)</f>
        <v>0</v>
      </c>
      <c r="Q126" s="25" t="n">
        <f aca="false">IF(N(H126)=0,0,N(D126)/H126-1)</f>
        <v>0</v>
      </c>
    </row>
    <row r="127" customFormat="false" ht="15" hidden="false" customHeight="false" outlineLevel="0" collapsed="false">
      <c r="A127" s="21"/>
      <c r="B127" s="8"/>
      <c r="C127" s="8"/>
      <c r="D127" s="19"/>
      <c r="E127" s="19"/>
      <c r="F127" s="19"/>
      <c r="G127" s="19"/>
      <c r="H127" s="19"/>
      <c r="I127" s="22" t="n">
        <f aca="false">IF(A127="",0,DAY(EOMONTH(A127,0)))</f>
        <v>0</v>
      </c>
      <c r="J127" s="23" t="n">
        <f aca="false">N(D127)-N(E127)</f>
        <v>0</v>
      </c>
      <c r="K127" s="23" t="n">
        <f aca="false">IF(I127=0,0,N(D127)/I127)</f>
        <v>0</v>
      </c>
      <c r="L127" s="24" t="n">
        <f aca="false">IF(A127="",0,IFERROR(INDEX(Tariff!$B$6:$F$13,MATCH(C127,Tariff!$A$6:$A$13,0),MATCH(B127,Tariff!$B$5:$F$5,0)),0))</f>
        <v>0</v>
      </c>
      <c r="M127" s="23" t="n">
        <f aca="false">J127*L127</f>
        <v>0</v>
      </c>
      <c r="N127" s="23" t="n">
        <f aca="false">N(F127)-M127</f>
        <v>0</v>
      </c>
      <c r="O127" s="25" t="n">
        <f aca="false">IF(M127=0,0,N127/M127)</f>
        <v>0</v>
      </c>
      <c r="P127" s="23" t="n">
        <f aca="false">N(F127)-N(G127)</f>
        <v>0</v>
      </c>
      <c r="Q127" s="25" t="n">
        <f aca="false">IF(N(H127)=0,0,N(D127)/H127-1)</f>
        <v>0</v>
      </c>
    </row>
    <row r="128" customFormat="false" ht="15" hidden="false" customHeight="false" outlineLevel="0" collapsed="false">
      <c r="A128" s="21"/>
      <c r="B128" s="8"/>
      <c r="C128" s="8"/>
      <c r="D128" s="19"/>
      <c r="E128" s="19"/>
      <c r="F128" s="19"/>
      <c r="G128" s="19"/>
      <c r="H128" s="19"/>
      <c r="I128" s="22" t="n">
        <f aca="false">IF(A128="",0,DAY(EOMONTH(A128,0)))</f>
        <v>0</v>
      </c>
      <c r="J128" s="23" t="n">
        <f aca="false">N(D128)-N(E128)</f>
        <v>0</v>
      </c>
      <c r="K128" s="23" t="n">
        <f aca="false">IF(I128=0,0,N(D128)/I128)</f>
        <v>0</v>
      </c>
      <c r="L128" s="24" t="n">
        <f aca="false">IF(A128="",0,IFERROR(INDEX(Tariff!$B$6:$F$13,MATCH(C128,Tariff!$A$6:$A$13,0),MATCH(B128,Tariff!$B$5:$F$5,0)),0))</f>
        <v>0</v>
      </c>
      <c r="M128" s="23" t="n">
        <f aca="false">J128*L128</f>
        <v>0</v>
      </c>
      <c r="N128" s="23" t="n">
        <f aca="false">N(F128)-M128</f>
        <v>0</v>
      </c>
      <c r="O128" s="25" t="n">
        <f aca="false">IF(M128=0,0,N128/M128)</f>
        <v>0</v>
      </c>
      <c r="P128" s="23" t="n">
        <f aca="false">N(F128)-N(G128)</f>
        <v>0</v>
      </c>
      <c r="Q128" s="25" t="n">
        <f aca="false">IF(N(H128)=0,0,N(D128)/H128-1)</f>
        <v>0</v>
      </c>
    </row>
    <row r="129" customFormat="false" ht="15" hidden="false" customHeight="false" outlineLevel="0" collapsed="false">
      <c r="A129" s="21"/>
      <c r="B129" s="8"/>
      <c r="C129" s="8"/>
      <c r="D129" s="19"/>
      <c r="E129" s="19"/>
      <c r="F129" s="19"/>
      <c r="G129" s="19"/>
      <c r="H129" s="19"/>
      <c r="I129" s="22" t="n">
        <f aca="false">IF(A129="",0,DAY(EOMONTH(A129,0)))</f>
        <v>0</v>
      </c>
      <c r="J129" s="23" t="n">
        <f aca="false">N(D129)-N(E129)</f>
        <v>0</v>
      </c>
      <c r="K129" s="23" t="n">
        <f aca="false">IF(I129=0,0,N(D129)/I129)</f>
        <v>0</v>
      </c>
      <c r="L129" s="24" t="n">
        <f aca="false">IF(A129="",0,IFERROR(INDEX(Tariff!$B$6:$F$13,MATCH(C129,Tariff!$A$6:$A$13,0),MATCH(B129,Tariff!$B$5:$F$5,0)),0))</f>
        <v>0</v>
      </c>
      <c r="M129" s="23" t="n">
        <f aca="false">J129*L129</f>
        <v>0</v>
      </c>
      <c r="N129" s="23" t="n">
        <f aca="false">N(F129)-M129</f>
        <v>0</v>
      </c>
      <c r="O129" s="25" t="n">
        <f aca="false">IF(M129=0,0,N129/M129)</f>
        <v>0</v>
      </c>
      <c r="P129" s="23" t="n">
        <f aca="false">N(F129)-N(G129)</f>
        <v>0</v>
      </c>
      <c r="Q129" s="25" t="n">
        <f aca="false">IF(N(H129)=0,0,N(D129)/H129-1)</f>
        <v>0</v>
      </c>
    </row>
    <row r="130" customFormat="false" ht="15" hidden="false" customHeight="false" outlineLevel="0" collapsed="false">
      <c r="A130" s="21"/>
      <c r="B130" s="8"/>
      <c r="C130" s="8"/>
      <c r="D130" s="19"/>
      <c r="E130" s="19"/>
      <c r="F130" s="19"/>
      <c r="G130" s="19"/>
      <c r="H130" s="19"/>
      <c r="I130" s="22" t="n">
        <f aca="false">IF(A130="",0,DAY(EOMONTH(A130,0)))</f>
        <v>0</v>
      </c>
      <c r="J130" s="23" t="n">
        <f aca="false">N(D130)-N(E130)</f>
        <v>0</v>
      </c>
      <c r="K130" s="23" t="n">
        <f aca="false">IF(I130=0,0,N(D130)/I130)</f>
        <v>0</v>
      </c>
      <c r="L130" s="24" t="n">
        <f aca="false">IF(A130="",0,IFERROR(INDEX(Tariff!$B$6:$F$13,MATCH(C130,Tariff!$A$6:$A$13,0),MATCH(B130,Tariff!$B$5:$F$5,0)),0))</f>
        <v>0</v>
      </c>
      <c r="M130" s="23" t="n">
        <f aca="false">J130*L130</f>
        <v>0</v>
      </c>
      <c r="N130" s="23" t="n">
        <f aca="false">N(F130)-M130</f>
        <v>0</v>
      </c>
      <c r="O130" s="25" t="n">
        <f aca="false">IF(M130=0,0,N130/M130)</f>
        <v>0</v>
      </c>
      <c r="P130" s="23" t="n">
        <f aca="false">N(F130)-N(G130)</f>
        <v>0</v>
      </c>
      <c r="Q130" s="25" t="n">
        <f aca="false">IF(N(H130)=0,0,N(D130)/H130-1)</f>
        <v>0</v>
      </c>
    </row>
    <row r="131" customFormat="false" ht="15" hidden="false" customHeight="false" outlineLevel="0" collapsed="false">
      <c r="A131" s="21"/>
      <c r="B131" s="8"/>
      <c r="C131" s="8"/>
      <c r="D131" s="19"/>
      <c r="E131" s="19"/>
      <c r="F131" s="19"/>
      <c r="G131" s="19"/>
      <c r="H131" s="19"/>
      <c r="I131" s="22" t="n">
        <f aca="false">IF(A131="",0,DAY(EOMONTH(A131,0)))</f>
        <v>0</v>
      </c>
      <c r="J131" s="23" t="n">
        <f aca="false">N(D131)-N(E131)</f>
        <v>0</v>
      </c>
      <c r="K131" s="23" t="n">
        <f aca="false">IF(I131=0,0,N(D131)/I131)</f>
        <v>0</v>
      </c>
      <c r="L131" s="24" t="n">
        <f aca="false">IF(A131="",0,IFERROR(INDEX(Tariff!$B$6:$F$13,MATCH(C131,Tariff!$A$6:$A$13,0),MATCH(B131,Tariff!$B$5:$F$5,0)),0))</f>
        <v>0</v>
      </c>
      <c r="M131" s="23" t="n">
        <f aca="false">J131*L131</f>
        <v>0</v>
      </c>
      <c r="N131" s="23" t="n">
        <f aca="false">N(F131)-M131</f>
        <v>0</v>
      </c>
      <c r="O131" s="25" t="n">
        <f aca="false">IF(M131=0,0,N131/M131)</f>
        <v>0</v>
      </c>
      <c r="P131" s="23" t="n">
        <f aca="false">N(F131)-N(G131)</f>
        <v>0</v>
      </c>
      <c r="Q131" s="25" t="n">
        <f aca="false">IF(N(H131)=0,0,N(D131)/H131-1)</f>
        <v>0</v>
      </c>
    </row>
    <row r="132" customFormat="false" ht="15" hidden="false" customHeight="false" outlineLevel="0" collapsed="false">
      <c r="A132" s="21"/>
      <c r="B132" s="8"/>
      <c r="C132" s="8"/>
      <c r="D132" s="19"/>
      <c r="E132" s="19"/>
      <c r="F132" s="19"/>
      <c r="G132" s="19"/>
      <c r="H132" s="19"/>
      <c r="I132" s="22" t="n">
        <f aca="false">IF(A132="",0,DAY(EOMONTH(A132,0)))</f>
        <v>0</v>
      </c>
      <c r="J132" s="23" t="n">
        <f aca="false">N(D132)-N(E132)</f>
        <v>0</v>
      </c>
      <c r="K132" s="23" t="n">
        <f aca="false">IF(I132=0,0,N(D132)/I132)</f>
        <v>0</v>
      </c>
      <c r="L132" s="24" t="n">
        <f aca="false">IF(A132="",0,IFERROR(INDEX(Tariff!$B$6:$F$13,MATCH(C132,Tariff!$A$6:$A$13,0),MATCH(B132,Tariff!$B$5:$F$5,0)),0))</f>
        <v>0</v>
      </c>
      <c r="M132" s="23" t="n">
        <f aca="false">J132*L132</f>
        <v>0</v>
      </c>
      <c r="N132" s="23" t="n">
        <f aca="false">N(F132)-M132</f>
        <v>0</v>
      </c>
      <c r="O132" s="25" t="n">
        <f aca="false">IF(M132=0,0,N132/M132)</f>
        <v>0</v>
      </c>
      <c r="P132" s="23" t="n">
        <f aca="false">N(F132)-N(G132)</f>
        <v>0</v>
      </c>
      <c r="Q132" s="25" t="n">
        <f aca="false">IF(N(H132)=0,0,N(D132)/H132-1)</f>
        <v>0</v>
      </c>
    </row>
    <row r="133" customFormat="false" ht="15" hidden="false" customHeight="false" outlineLevel="0" collapsed="false">
      <c r="A133" s="21"/>
      <c r="B133" s="8"/>
      <c r="C133" s="8"/>
      <c r="D133" s="19"/>
      <c r="E133" s="19"/>
      <c r="F133" s="19"/>
      <c r="G133" s="19"/>
      <c r="H133" s="19"/>
      <c r="I133" s="22" t="n">
        <f aca="false">IF(A133="",0,DAY(EOMONTH(A133,0)))</f>
        <v>0</v>
      </c>
      <c r="J133" s="23" t="n">
        <f aca="false">N(D133)-N(E133)</f>
        <v>0</v>
      </c>
      <c r="K133" s="23" t="n">
        <f aca="false">IF(I133=0,0,N(D133)/I133)</f>
        <v>0</v>
      </c>
      <c r="L133" s="24" t="n">
        <f aca="false">IF(A133="",0,IFERROR(INDEX(Tariff!$B$6:$F$13,MATCH(C133,Tariff!$A$6:$A$13,0),MATCH(B133,Tariff!$B$5:$F$5,0)),0))</f>
        <v>0</v>
      </c>
      <c r="M133" s="23" t="n">
        <f aca="false">J133*L133</f>
        <v>0</v>
      </c>
      <c r="N133" s="23" t="n">
        <f aca="false">N(F133)-M133</f>
        <v>0</v>
      </c>
      <c r="O133" s="25" t="n">
        <f aca="false">IF(M133=0,0,N133/M133)</f>
        <v>0</v>
      </c>
      <c r="P133" s="23" t="n">
        <f aca="false">N(F133)-N(G133)</f>
        <v>0</v>
      </c>
      <c r="Q133" s="25" t="n">
        <f aca="false">IF(N(H133)=0,0,N(D133)/H133-1)</f>
        <v>0</v>
      </c>
    </row>
    <row r="134" customFormat="false" ht="15" hidden="false" customHeight="false" outlineLevel="0" collapsed="false">
      <c r="A134" s="21"/>
      <c r="B134" s="8"/>
      <c r="C134" s="8"/>
      <c r="D134" s="19"/>
      <c r="E134" s="19"/>
      <c r="F134" s="19"/>
      <c r="G134" s="19"/>
      <c r="H134" s="19"/>
      <c r="I134" s="22" t="n">
        <f aca="false">IF(A134="",0,DAY(EOMONTH(A134,0)))</f>
        <v>0</v>
      </c>
      <c r="J134" s="23" t="n">
        <f aca="false">N(D134)-N(E134)</f>
        <v>0</v>
      </c>
      <c r="K134" s="23" t="n">
        <f aca="false">IF(I134=0,0,N(D134)/I134)</f>
        <v>0</v>
      </c>
      <c r="L134" s="24" t="n">
        <f aca="false">IF(A134="",0,IFERROR(INDEX(Tariff!$B$6:$F$13,MATCH(C134,Tariff!$A$6:$A$13,0),MATCH(B134,Tariff!$B$5:$F$5,0)),0))</f>
        <v>0</v>
      </c>
      <c r="M134" s="23" t="n">
        <f aca="false">J134*L134</f>
        <v>0</v>
      </c>
      <c r="N134" s="23" t="n">
        <f aca="false">N(F134)-M134</f>
        <v>0</v>
      </c>
      <c r="O134" s="25" t="n">
        <f aca="false">IF(M134=0,0,N134/M134)</f>
        <v>0</v>
      </c>
      <c r="P134" s="23" t="n">
        <f aca="false">N(F134)-N(G134)</f>
        <v>0</v>
      </c>
      <c r="Q134" s="25" t="n">
        <f aca="false">IF(N(H134)=0,0,N(D134)/H134-1)</f>
        <v>0</v>
      </c>
    </row>
    <row r="135" customFormat="false" ht="15" hidden="false" customHeight="false" outlineLevel="0" collapsed="false">
      <c r="A135" s="21"/>
      <c r="B135" s="8"/>
      <c r="C135" s="8"/>
      <c r="D135" s="19"/>
      <c r="E135" s="19"/>
      <c r="F135" s="19"/>
      <c r="G135" s="19"/>
      <c r="H135" s="19"/>
      <c r="I135" s="22" t="n">
        <f aca="false">IF(A135="",0,DAY(EOMONTH(A135,0)))</f>
        <v>0</v>
      </c>
      <c r="J135" s="23" t="n">
        <f aca="false">N(D135)-N(E135)</f>
        <v>0</v>
      </c>
      <c r="K135" s="23" t="n">
        <f aca="false">IF(I135=0,0,N(D135)/I135)</f>
        <v>0</v>
      </c>
      <c r="L135" s="24" t="n">
        <f aca="false">IF(A135="",0,IFERROR(INDEX(Tariff!$B$6:$F$13,MATCH(C135,Tariff!$A$6:$A$13,0),MATCH(B135,Tariff!$B$5:$F$5,0)),0))</f>
        <v>0</v>
      </c>
      <c r="M135" s="23" t="n">
        <f aca="false">J135*L135</f>
        <v>0</v>
      </c>
      <c r="N135" s="23" t="n">
        <f aca="false">N(F135)-M135</f>
        <v>0</v>
      </c>
      <c r="O135" s="25" t="n">
        <f aca="false">IF(M135=0,0,N135/M135)</f>
        <v>0</v>
      </c>
      <c r="P135" s="23" t="n">
        <f aca="false">N(F135)-N(G135)</f>
        <v>0</v>
      </c>
      <c r="Q135" s="25" t="n">
        <f aca="false">IF(N(H135)=0,0,N(D135)/H135-1)</f>
        <v>0</v>
      </c>
    </row>
    <row r="136" customFormat="false" ht="15" hidden="false" customHeight="false" outlineLevel="0" collapsed="false">
      <c r="A136" s="21"/>
      <c r="B136" s="8"/>
      <c r="C136" s="8"/>
      <c r="D136" s="19"/>
      <c r="E136" s="19"/>
      <c r="F136" s="19"/>
      <c r="G136" s="19"/>
      <c r="H136" s="19"/>
      <c r="I136" s="22" t="n">
        <f aca="false">IF(A136="",0,DAY(EOMONTH(A136,0)))</f>
        <v>0</v>
      </c>
      <c r="J136" s="23" t="n">
        <f aca="false">N(D136)-N(E136)</f>
        <v>0</v>
      </c>
      <c r="K136" s="23" t="n">
        <f aca="false">IF(I136=0,0,N(D136)/I136)</f>
        <v>0</v>
      </c>
      <c r="L136" s="24" t="n">
        <f aca="false">IF(A136="",0,IFERROR(INDEX(Tariff!$B$6:$F$13,MATCH(C136,Tariff!$A$6:$A$13,0),MATCH(B136,Tariff!$B$5:$F$5,0)),0))</f>
        <v>0</v>
      </c>
      <c r="M136" s="23" t="n">
        <f aca="false">J136*L136</f>
        <v>0</v>
      </c>
      <c r="N136" s="23" t="n">
        <f aca="false">N(F136)-M136</f>
        <v>0</v>
      </c>
      <c r="O136" s="25" t="n">
        <f aca="false">IF(M136=0,0,N136/M136)</f>
        <v>0</v>
      </c>
      <c r="P136" s="23" t="n">
        <f aca="false">N(F136)-N(G136)</f>
        <v>0</v>
      </c>
      <c r="Q136" s="25" t="n">
        <f aca="false">IF(N(H136)=0,0,N(D136)/H136-1)</f>
        <v>0</v>
      </c>
    </row>
    <row r="137" customFormat="false" ht="15" hidden="false" customHeight="false" outlineLevel="0" collapsed="false">
      <c r="A137" s="21"/>
      <c r="B137" s="8"/>
      <c r="C137" s="8"/>
      <c r="D137" s="19"/>
      <c r="E137" s="19"/>
      <c r="F137" s="19"/>
      <c r="G137" s="19"/>
      <c r="H137" s="19"/>
      <c r="I137" s="22" t="n">
        <f aca="false">IF(A137="",0,DAY(EOMONTH(A137,0)))</f>
        <v>0</v>
      </c>
      <c r="J137" s="23" t="n">
        <f aca="false">N(D137)-N(E137)</f>
        <v>0</v>
      </c>
      <c r="K137" s="23" t="n">
        <f aca="false">IF(I137=0,0,N(D137)/I137)</f>
        <v>0</v>
      </c>
      <c r="L137" s="24" t="n">
        <f aca="false">IF(A137="",0,IFERROR(INDEX(Tariff!$B$6:$F$13,MATCH(C137,Tariff!$A$6:$A$13,0),MATCH(B137,Tariff!$B$5:$F$5,0)),0))</f>
        <v>0</v>
      </c>
      <c r="M137" s="23" t="n">
        <f aca="false">J137*L137</f>
        <v>0</v>
      </c>
      <c r="N137" s="23" t="n">
        <f aca="false">N(F137)-M137</f>
        <v>0</v>
      </c>
      <c r="O137" s="25" t="n">
        <f aca="false">IF(M137=0,0,N137/M137)</f>
        <v>0</v>
      </c>
      <c r="P137" s="23" t="n">
        <f aca="false">N(F137)-N(G137)</f>
        <v>0</v>
      </c>
      <c r="Q137" s="25" t="n">
        <f aca="false">IF(N(H137)=0,0,N(D137)/H137-1)</f>
        <v>0</v>
      </c>
    </row>
    <row r="138" customFormat="false" ht="15" hidden="false" customHeight="false" outlineLevel="0" collapsed="false">
      <c r="A138" s="21"/>
      <c r="B138" s="8"/>
      <c r="C138" s="8"/>
      <c r="D138" s="19"/>
      <c r="E138" s="19"/>
      <c r="F138" s="19"/>
      <c r="G138" s="19"/>
      <c r="H138" s="19"/>
      <c r="I138" s="22" t="n">
        <f aca="false">IF(A138="",0,DAY(EOMONTH(A138,0)))</f>
        <v>0</v>
      </c>
      <c r="J138" s="23" t="n">
        <f aca="false">N(D138)-N(E138)</f>
        <v>0</v>
      </c>
      <c r="K138" s="23" t="n">
        <f aca="false">IF(I138=0,0,N(D138)/I138)</f>
        <v>0</v>
      </c>
      <c r="L138" s="24" t="n">
        <f aca="false">IF(A138="",0,IFERROR(INDEX(Tariff!$B$6:$F$13,MATCH(C138,Tariff!$A$6:$A$13,0),MATCH(B138,Tariff!$B$5:$F$5,0)),0))</f>
        <v>0</v>
      </c>
      <c r="M138" s="23" t="n">
        <f aca="false">J138*L138</f>
        <v>0</v>
      </c>
      <c r="N138" s="23" t="n">
        <f aca="false">N(F138)-M138</f>
        <v>0</v>
      </c>
      <c r="O138" s="25" t="n">
        <f aca="false">IF(M138=0,0,N138/M138)</f>
        <v>0</v>
      </c>
      <c r="P138" s="23" t="n">
        <f aca="false">N(F138)-N(G138)</f>
        <v>0</v>
      </c>
      <c r="Q138" s="25" t="n">
        <f aca="false">IF(N(H138)=0,0,N(D138)/H138-1)</f>
        <v>0</v>
      </c>
    </row>
    <row r="139" customFormat="false" ht="15" hidden="false" customHeight="false" outlineLevel="0" collapsed="false">
      <c r="A139" s="21"/>
      <c r="B139" s="8"/>
      <c r="C139" s="8"/>
      <c r="D139" s="19"/>
      <c r="E139" s="19"/>
      <c r="F139" s="19"/>
      <c r="G139" s="19"/>
      <c r="H139" s="19"/>
      <c r="I139" s="22" t="n">
        <f aca="false">IF(A139="",0,DAY(EOMONTH(A139,0)))</f>
        <v>0</v>
      </c>
      <c r="J139" s="23" t="n">
        <f aca="false">N(D139)-N(E139)</f>
        <v>0</v>
      </c>
      <c r="K139" s="23" t="n">
        <f aca="false">IF(I139=0,0,N(D139)/I139)</f>
        <v>0</v>
      </c>
      <c r="L139" s="24" t="n">
        <f aca="false">IF(A139="",0,IFERROR(INDEX(Tariff!$B$6:$F$13,MATCH(C139,Tariff!$A$6:$A$13,0),MATCH(B139,Tariff!$B$5:$F$5,0)),0))</f>
        <v>0</v>
      </c>
      <c r="M139" s="23" t="n">
        <f aca="false">J139*L139</f>
        <v>0</v>
      </c>
      <c r="N139" s="23" t="n">
        <f aca="false">N(F139)-M139</f>
        <v>0</v>
      </c>
      <c r="O139" s="25" t="n">
        <f aca="false">IF(M139=0,0,N139/M139)</f>
        <v>0</v>
      </c>
      <c r="P139" s="23" t="n">
        <f aca="false">N(F139)-N(G139)</f>
        <v>0</v>
      </c>
      <c r="Q139" s="25" t="n">
        <f aca="false">IF(N(H139)=0,0,N(D139)/H139-1)</f>
        <v>0</v>
      </c>
    </row>
    <row r="140" customFormat="false" ht="15" hidden="false" customHeight="false" outlineLevel="0" collapsed="false">
      <c r="A140" s="21"/>
      <c r="B140" s="8"/>
      <c r="C140" s="8"/>
      <c r="D140" s="19"/>
      <c r="E140" s="19"/>
      <c r="F140" s="19"/>
      <c r="G140" s="19"/>
      <c r="H140" s="19"/>
      <c r="I140" s="22" t="n">
        <f aca="false">IF(A140="",0,DAY(EOMONTH(A140,0)))</f>
        <v>0</v>
      </c>
      <c r="J140" s="23" t="n">
        <f aca="false">N(D140)-N(E140)</f>
        <v>0</v>
      </c>
      <c r="K140" s="23" t="n">
        <f aca="false">IF(I140=0,0,N(D140)/I140)</f>
        <v>0</v>
      </c>
      <c r="L140" s="24" t="n">
        <f aca="false">IF(A140="",0,IFERROR(INDEX(Tariff!$B$6:$F$13,MATCH(C140,Tariff!$A$6:$A$13,0),MATCH(B140,Tariff!$B$5:$F$5,0)),0))</f>
        <v>0</v>
      </c>
      <c r="M140" s="23" t="n">
        <f aca="false">J140*L140</f>
        <v>0</v>
      </c>
      <c r="N140" s="23" t="n">
        <f aca="false">N(F140)-M140</f>
        <v>0</v>
      </c>
      <c r="O140" s="25" t="n">
        <f aca="false">IF(M140=0,0,N140/M140)</f>
        <v>0</v>
      </c>
      <c r="P140" s="23" t="n">
        <f aca="false">N(F140)-N(G140)</f>
        <v>0</v>
      </c>
      <c r="Q140" s="25" t="n">
        <f aca="false">IF(N(H140)=0,0,N(D140)/H140-1)</f>
        <v>0</v>
      </c>
    </row>
    <row r="141" customFormat="false" ht="15" hidden="false" customHeight="false" outlineLevel="0" collapsed="false">
      <c r="A141" s="21"/>
      <c r="B141" s="8"/>
      <c r="C141" s="8"/>
      <c r="D141" s="19"/>
      <c r="E141" s="19"/>
      <c r="F141" s="19"/>
      <c r="G141" s="19"/>
      <c r="H141" s="19"/>
      <c r="I141" s="22" t="n">
        <f aca="false">IF(A141="",0,DAY(EOMONTH(A141,0)))</f>
        <v>0</v>
      </c>
      <c r="J141" s="23" t="n">
        <f aca="false">N(D141)-N(E141)</f>
        <v>0</v>
      </c>
      <c r="K141" s="23" t="n">
        <f aca="false">IF(I141=0,0,N(D141)/I141)</f>
        <v>0</v>
      </c>
      <c r="L141" s="24" t="n">
        <f aca="false">IF(A141="",0,IFERROR(INDEX(Tariff!$B$6:$F$13,MATCH(C141,Tariff!$A$6:$A$13,0),MATCH(B141,Tariff!$B$5:$F$5,0)),0))</f>
        <v>0</v>
      </c>
      <c r="M141" s="23" t="n">
        <f aca="false">J141*L141</f>
        <v>0</v>
      </c>
      <c r="N141" s="23" t="n">
        <f aca="false">N(F141)-M141</f>
        <v>0</v>
      </c>
      <c r="O141" s="25" t="n">
        <f aca="false">IF(M141=0,0,N141/M141)</f>
        <v>0</v>
      </c>
      <c r="P141" s="23" t="n">
        <f aca="false">N(F141)-N(G141)</f>
        <v>0</v>
      </c>
      <c r="Q141" s="25" t="n">
        <f aca="false">IF(N(H141)=0,0,N(D141)/H141-1)</f>
        <v>0</v>
      </c>
    </row>
    <row r="142" customFormat="false" ht="15" hidden="false" customHeight="false" outlineLevel="0" collapsed="false">
      <c r="A142" s="21"/>
      <c r="B142" s="8"/>
      <c r="C142" s="8"/>
      <c r="D142" s="19"/>
      <c r="E142" s="19"/>
      <c r="F142" s="19"/>
      <c r="G142" s="19"/>
      <c r="H142" s="19"/>
      <c r="I142" s="22" t="n">
        <f aca="false">IF(A142="",0,DAY(EOMONTH(A142,0)))</f>
        <v>0</v>
      </c>
      <c r="J142" s="23" t="n">
        <f aca="false">N(D142)-N(E142)</f>
        <v>0</v>
      </c>
      <c r="K142" s="23" t="n">
        <f aca="false">IF(I142=0,0,N(D142)/I142)</f>
        <v>0</v>
      </c>
      <c r="L142" s="24" t="n">
        <f aca="false">IF(A142="",0,IFERROR(INDEX(Tariff!$B$6:$F$13,MATCH(C142,Tariff!$A$6:$A$13,0),MATCH(B142,Tariff!$B$5:$F$5,0)),0))</f>
        <v>0</v>
      </c>
      <c r="M142" s="23" t="n">
        <f aca="false">J142*L142</f>
        <v>0</v>
      </c>
      <c r="N142" s="23" t="n">
        <f aca="false">N(F142)-M142</f>
        <v>0</v>
      </c>
      <c r="O142" s="25" t="n">
        <f aca="false">IF(M142=0,0,N142/M142)</f>
        <v>0</v>
      </c>
      <c r="P142" s="23" t="n">
        <f aca="false">N(F142)-N(G142)</f>
        <v>0</v>
      </c>
      <c r="Q142" s="25" t="n">
        <f aca="false">IF(N(H142)=0,0,N(D142)/H142-1)</f>
        <v>0</v>
      </c>
    </row>
    <row r="143" customFormat="false" ht="15" hidden="false" customHeight="false" outlineLevel="0" collapsed="false">
      <c r="A143" s="21"/>
      <c r="B143" s="8"/>
      <c r="C143" s="8"/>
      <c r="D143" s="19"/>
      <c r="E143" s="19"/>
      <c r="F143" s="19"/>
      <c r="G143" s="19"/>
      <c r="H143" s="19"/>
      <c r="I143" s="22" t="n">
        <f aca="false">IF(A143="",0,DAY(EOMONTH(A143,0)))</f>
        <v>0</v>
      </c>
      <c r="J143" s="23" t="n">
        <f aca="false">N(D143)-N(E143)</f>
        <v>0</v>
      </c>
      <c r="K143" s="23" t="n">
        <f aca="false">IF(I143=0,0,N(D143)/I143)</f>
        <v>0</v>
      </c>
      <c r="L143" s="24" t="n">
        <f aca="false">IF(A143="",0,IFERROR(INDEX(Tariff!$B$6:$F$13,MATCH(C143,Tariff!$A$6:$A$13,0),MATCH(B143,Tariff!$B$5:$F$5,0)),0))</f>
        <v>0</v>
      </c>
      <c r="M143" s="23" t="n">
        <f aca="false">J143*L143</f>
        <v>0</v>
      </c>
      <c r="N143" s="23" t="n">
        <f aca="false">N(F143)-M143</f>
        <v>0</v>
      </c>
      <c r="O143" s="25" t="n">
        <f aca="false">IF(M143=0,0,N143/M143)</f>
        <v>0</v>
      </c>
      <c r="P143" s="23" t="n">
        <f aca="false">N(F143)-N(G143)</f>
        <v>0</v>
      </c>
      <c r="Q143" s="25" t="n">
        <f aca="false">IF(N(H143)=0,0,N(D143)/H143-1)</f>
        <v>0</v>
      </c>
    </row>
    <row r="144" customFormat="false" ht="15" hidden="false" customHeight="false" outlineLevel="0" collapsed="false">
      <c r="A144" s="21"/>
      <c r="B144" s="8"/>
      <c r="C144" s="8"/>
      <c r="D144" s="19"/>
      <c r="E144" s="19"/>
      <c r="F144" s="19"/>
      <c r="G144" s="19"/>
      <c r="H144" s="19"/>
      <c r="I144" s="22" t="n">
        <f aca="false">IF(A144="",0,DAY(EOMONTH(A144,0)))</f>
        <v>0</v>
      </c>
      <c r="J144" s="23" t="n">
        <f aca="false">N(D144)-N(E144)</f>
        <v>0</v>
      </c>
      <c r="K144" s="23" t="n">
        <f aca="false">IF(I144=0,0,N(D144)/I144)</f>
        <v>0</v>
      </c>
      <c r="L144" s="24" t="n">
        <f aca="false">IF(A144="",0,IFERROR(INDEX(Tariff!$B$6:$F$13,MATCH(C144,Tariff!$A$6:$A$13,0),MATCH(B144,Tariff!$B$5:$F$5,0)),0))</f>
        <v>0</v>
      </c>
      <c r="M144" s="23" t="n">
        <f aca="false">J144*L144</f>
        <v>0</v>
      </c>
      <c r="N144" s="23" t="n">
        <f aca="false">N(F144)-M144</f>
        <v>0</v>
      </c>
      <c r="O144" s="25" t="n">
        <f aca="false">IF(M144=0,0,N144/M144)</f>
        <v>0</v>
      </c>
      <c r="P144" s="23" t="n">
        <f aca="false">N(F144)-N(G144)</f>
        <v>0</v>
      </c>
      <c r="Q144" s="25" t="n">
        <f aca="false">IF(N(H144)=0,0,N(D144)/H144-1)</f>
        <v>0</v>
      </c>
    </row>
    <row r="145" customFormat="false" ht="15" hidden="false" customHeight="false" outlineLevel="0" collapsed="false">
      <c r="A145" s="21"/>
      <c r="B145" s="8"/>
      <c r="C145" s="8"/>
      <c r="D145" s="19"/>
      <c r="E145" s="19"/>
      <c r="F145" s="19"/>
      <c r="G145" s="19"/>
      <c r="H145" s="19"/>
      <c r="I145" s="22" t="n">
        <f aca="false">IF(A145="",0,DAY(EOMONTH(A145,0)))</f>
        <v>0</v>
      </c>
      <c r="J145" s="23" t="n">
        <f aca="false">N(D145)-N(E145)</f>
        <v>0</v>
      </c>
      <c r="K145" s="23" t="n">
        <f aca="false">IF(I145=0,0,N(D145)/I145)</f>
        <v>0</v>
      </c>
      <c r="L145" s="24" t="n">
        <f aca="false">IF(A145="",0,IFERROR(INDEX(Tariff!$B$6:$F$13,MATCH(C145,Tariff!$A$6:$A$13,0),MATCH(B145,Tariff!$B$5:$F$5,0)),0))</f>
        <v>0</v>
      </c>
      <c r="M145" s="23" t="n">
        <f aca="false">J145*L145</f>
        <v>0</v>
      </c>
      <c r="N145" s="23" t="n">
        <f aca="false">N(F145)-M145</f>
        <v>0</v>
      </c>
      <c r="O145" s="25" t="n">
        <f aca="false">IF(M145=0,0,N145/M145)</f>
        <v>0</v>
      </c>
      <c r="P145" s="23" t="n">
        <f aca="false">N(F145)-N(G145)</f>
        <v>0</v>
      </c>
      <c r="Q145" s="25" t="n">
        <f aca="false">IF(N(H145)=0,0,N(D145)/H145-1)</f>
        <v>0</v>
      </c>
    </row>
    <row r="146" customFormat="false" ht="15" hidden="false" customHeight="false" outlineLevel="0" collapsed="false">
      <c r="A146" s="21"/>
      <c r="B146" s="8"/>
      <c r="C146" s="8"/>
      <c r="D146" s="19"/>
      <c r="E146" s="19"/>
      <c r="F146" s="19"/>
      <c r="G146" s="19"/>
      <c r="H146" s="19"/>
      <c r="I146" s="22" t="n">
        <f aca="false">IF(A146="",0,DAY(EOMONTH(A146,0)))</f>
        <v>0</v>
      </c>
      <c r="J146" s="23" t="n">
        <f aca="false">N(D146)-N(E146)</f>
        <v>0</v>
      </c>
      <c r="K146" s="23" t="n">
        <f aca="false">IF(I146=0,0,N(D146)/I146)</f>
        <v>0</v>
      </c>
      <c r="L146" s="24" t="n">
        <f aca="false">IF(A146="",0,IFERROR(INDEX(Tariff!$B$6:$F$13,MATCH(C146,Tariff!$A$6:$A$13,0),MATCH(B146,Tariff!$B$5:$F$5,0)),0))</f>
        <v>0</v>
      </c>
      <c r="M146" s="23" t="n">
        <f aca="false">J146*L146</f>
        <v>0</v>
      </c>
      <c r="N146" s="23" t="n">
        <f aca="false">N(F146)-M146</f>
        <v>0</v>
      </c>
      <c r="O146" s="25" t="n">
        <f aca="false">IF(M146=0,0,N146/M146)</f>
        <v>0</v>
      </c>
      <c r="P146" s="23" t="n">
        <f aca="false">N(F146)-N(G146)</f>
        <v>0</v>
      </c>
      <c r="Q146" s="25" t="n">
        <f aca="false">IF(N(H146)=0,0,N(D146)/H146-1)</f>
        <v>0</v>
      </c>
    </row>
    <row r="147" customFormat="false" ht="15" hidden="false" customHeight="false" outlineLevel="0" collapsed="false">
      <c r="A147" s="21"/>
      <c r="B147" s="8"/>
      <c r="C147" s="8"/>
      <c r="D147" s="19"/>
      <c r="E147" s="19"/>
      <c r="F147" s="19"/>
      <c r="G147" s="19"/>
      <c r="H147" s="19"/>
      <c r="I147" s="22" t="n">
        <f aca="false">IF(A147="",0,DAY(EOMONTH(A147,0)))</f>
        <v>0</v>
      </c>
      <c r="J147" s="23" t="n">
        <f aca="false">N(D147)-N(E147)</f>
        <v>0</v>
      </c>
      <c r="K147" s="23" t="n">
        <f aca="false">IF(I147=0,0,N(D147)/I147)</f>
        <v>0</v>
      </c>
      <c r="L147" s="24" t="n">
        <f aca="false">IF(A147="",0,IFERROR(INDEX(Tariff!$B$6:$F$13,MATCH(C147,Tariff!$A$6:$A$13,0),MATCH(B147,Tariff!$B$5:$F$5,0)),0))</f>
        <v>0</v>
      </c>
      <c r="M147" s="23" t="n">
        <f aca="false">J147*L147</f>
        <v>0</v>
      </c>
      <c r="N147" s="23" t="n">
        <f aca="false">N(F147)-M147</f>
        <v>0</v>
      </c>
      <c r="O147" s="25" t="n">
        <f aca="false">IF(M147=0,0,N147/M147)</f>
        <v>0</v>
      </c>
      <c r="P147" s="23" t="n">
        <f aca="false">N(F147)-N(G147)</f>
        <v>0</v>
      </c>
      <c r="Q147" s="25" t="n">
        <f aca="false">IF(N(H147)=0,0,N(D147)/H147-1)</f>
        <v>0</v>
      </c>
    </row>
    <row r="148" customFormat="false" ht="15" hidden="false" customHeight="false" outlineLevel="0" collapsed="false">
      <c r="A148" s="21"/>
      <c r="B148" s="8"/>
      <c r="C148" s="8"/>
      <c r="D148" s="19"/>
      <c r="E148" s="19"/>
      <c r="F148" s="19"/>
      <c r="G148" s="19"/>
      <c r="H148" s="19"/>
      <c r="I148" s="22" t="n">
        <f aca="false">IF(A148="",0,DAY(EOMONTH(A148,0)))</f>
        <v>0</v>
      </c>
      <c r="J148" s="23" t="n">
        <f aca="false">N(D148)-N(E148)</f>
        <v>0</v>
      </c>
      <c r="K148" s="23" t="n">
        <f aca="false">IF(I148=0,0,N(D148)/I148)</f>
        <v>0</v>
      </c>
      <c r="L148" s="24" t="n">
        <f aca="false">IF(A148="",0,IFERROR(INDEX(Tariff!$B$6:$F$13,MATCH(C148,Tariff!$A$6:$A$13,0),MATCH(B148,Tariff!$B$5:$F$5,0)),0))</f>
        <v>0</v>
      </c>
      <c r="M148" s="23" t="n">
        <f aca="false">J148*L148</f>
        <v>0</v>
      </c>
      <c r="N148" s="23" t="n">
        <f aca="false">N(F148)-M148</f>
        <v>0</v>
      </c>
      <c r="O148" s="25" t="n">
        <f aca="false">IF(M148=0,0,N148/M148)</f>
        <v>0</v>
      </c>
      <c r="P148" s="23" t="n">
        <f aca="false">N(F148)-N(G148)</f>
        <v>0</v>
      </c>
      <c r="Q148" s="25" t="n">
        <f aca="false">IF(N(H148)=0,0,N(D148)/H148-1)</f>
        <v>0</v>
      </c>
    </row>
    <row r="149" customFormat="false" ht="15" hidden="false" customHeight="false" outlineLevel="0" collapsed="false">
      <c r="A149" s="21"/>
      <c r="B149" s="8"/>
      <c r="C149" s="8"/>
      <c r="D149" s="19"/>
      <c r="E149" s="19"/>
      <c r="F149" s="19"/>
      <c r="G149" s="19"/>
      <c r="H149" s="19"/>
      <c r="I149" s="22" t="n">
        <f aca="false">IF(A149="",0,DAY(EOMONTH(A149,0)))</f>
        <v>0</v>
      </c>
      <c r="J149" s="23" t="n">
        <f aca="false">N(D149)-N(E149)</f>
        <v>0</v>
      </c>
      <c r="K149" s="23" t="n">
        <f aca="false">IF(I149=0,0,N(D149)/I149)</f>
        <v>0</v>
      </c>
      <c r="L149" s="24" t="n">
        <f aca="false">IF(A149="",0,IFERROR(INDEX(Tariff!$B$6:$F$13,MATCH(C149,Tariff!$A$6:$A$13,0),MATCH(B149,Tariff!$B$5:$F$5,0)),0))</f>
        <v>0</v>
      </c>
      <c r="M149" s="23" t="n">
        <f aca="false">J149*L149</f>
        <v>0</v>
      </c>
      <c r="N149" s="23" t="n">
        <f aca="false">N(F149)-M149</f>
        <v>0</v>
      </c>
      <c r="O149" s="25" t="n">
        <f aca="false">IF(M149=0,0,N149/M149)</f>
        <v>0</v>
      </c>
      <c r="P149" s="23" t="n">
        <f aca="false">N(F149)-N(G149)</f>
        <v>0</v>
      </c>
      <c r="Q149" s="25" t="n">
        <f aca="false">IF(N(H149)=0,0,N(D149)/H149-1)</f>
        <v>0</v>
      </c>
    </row>
    <row r="150" customFormat="false" ht="15" hidden="false" customHeight="false" outlineLevel="0" collapsed="false">
      <c r="A150" s="21"/>
      <c r="B150" s="8"/>
      <c r="C150" s="8"/>
      <c r="D150" s="19"/>
      <c r="E150" s="19"/>
      <c r="F150" s="19"/>
      <c r="G150" s="19"/>
      <c r="H150" s="19"/>
      <c r="I150" s="22" t="n">
        <f aca="false">IF(A150="",0,DAY(EOMONTH(A150,0)))</f>
        <v>0</v>
      </c>
      <c r="J150" s="23" t="n">
        <f aca="false">N(D150)-N(E150)</f>
        <v>0</v>
      </c>
      <c r="K150" s="23" t="n">
        <f aca="false">IF(I150=0,0,N(D150)/I150)</f>
        <v>0</v>
      </c>
      <c r="L150" s="24" t="n">
        <f aca="false">IF(A150="",0,IFERROR(INDEX(Tariff!$B$6:$F$13,MATCH(C150,Tariff!$A$6:$A$13,0),MATCH(B150,Tariff!$B$5:$F$5,0)),0))</f>
        <v>0</v>
      </c>
      <c r="M150" s="23" t="n">
        <f aca="false">J150*L150</f>
        <v>0</v>
      </c>
      <c r="N150" s="23" t="n">
        <f aca="false">N(F150)-M150</f>
        <v>0</v>
      </c>
      <c r="O150" s="25" t="n">
        <f aca="false">IF(M150=0,0,N150/M150)</f>
        <v>0</v>
      </c>
      <c r="P150" s="23" t="n">
        <f aca="false">N(F150)-N(G150)</f>
        <v>0</v>
      </c>
      <c r="Q150" s="25" t="n">
        <f aca="false">IF(N(H150)=0,0,N(D150)/H150-1)</f>
        <v>0</v>
      </c>
    </row>
    <row r="151" customFormat="false" ht="15" hidden="false" customHeight="false" outlineLevel="0" collapsed="false">
      <c r="A151" s="21"/>
      <c r="B151" s="8"/>
      <c r="C151" s="8"/>
      <c r="D151" s="19"/>
      <c r="E151" s="19"/>
      <c r="F151" s="19"/>
      <c r="G151" s="19"/>
      <c r="H151" s="19"/>
      <c r="I151" s="22" t="n">
        <f aca="false">IF(A151="",0,DAY(EOMONTH(A151,0)))</f>
        <v>0</v>
      </c>
      <c r="J151" s="23" t="n">
        <f aca="false">N(D151)-N(E151)</f>
        <v>0</v>
      </c>
      <c r="K151" s="23" t="n">
        <f aca="false">IF(I151=0,0,N(D151)/I151)</f>
        <v>0</v>
      </c>
      <c r="L151" s="24" t="n">
        <f aca="false">IF(A151="",0,IFERROR(INDEX(Tariff!$B$6:$F$13,MATCH(C151,Tariff!$A$6:$A$13,0),MATCH(B151,Tariff!$B$5:$F$5,0)),0))</f>
        <v>0</v>
      </c>
      <c r="M151" s="23" t="n">
        <f aca="false">J151*L151</f>
        <v>0</v>
      </c>
      <c r="N151" s="23" t="n">
        <f aca="false">N(F151)-M151</f>
        <v>0</v>
      </c>
      <c r="O151" s="25" t="n">
        <f aca="false">IF(M151=0,0,N151/M151)</f>
        <v>0</v>
      </c>
      <c r="P151" s="23" t="n">
        <f aca="false">N(F151)-N(G151)</f>
        <v>0</v>
      </c>
      <c r="Q151" s="25" t="n">
        <f aca="false">IF(N(H151)=0,0,N(D151)/H151-1)</f>
        <v>0</v>
      </c>
    </row>
    <row r="152" customFormat="false" ht="15" hidden="false" customHeight="false" outlineLevel="0" collapsed="false">
      <c r="A152" s="21"/>
      <c r="B152" s="8"/>
      <c r="C152" s="8"/>
      <c r="D152" s="19"/>
      <c r="E152" s="19"/>
      <c r="F152" s="19"/>
      <c r="G152" s="19"/>
      <c r="H152" s="19"/>
      <c r="I152" s="22" t="n">
        <f aca="false">IF(A152="",0,DAY(EOMONTH(A152,0)))</f>
        <v>0</v>
      </c>
      <c r="J152" s="23" t="n">
        <f aca="false">N(D152)-N(E152)</f>
        <v>0</v>
      </c>
      <c r="K152" s="23" t="n">
        <f aca="false">IF(I152=0,0,N(D152)/I152)</f>
        <v>0</v>
      </c>
      <c r="L152" s="24" t="n">
        <f aca="false">IF(A152="",0,IFERROR(INDEX(Tariff!$B$6:$F$13,MATCH(C152,Tariff!$A$6:$A$13,0),MATCH(B152,Tariff!$B$5:$F$5,0)),0))</f>
        <v>0</v>
      </c>
      <c r="M152" s="23" t="n">
        <f aca="false">J152*L152</f>
        <v>0</v>
      </c>
      <c r="N152" s="23" t="n">
        <f aca="false">N(F152)-M152</f>
        <v>0</v>
      </c>
      <c r="O152" s="25" t="n">
        <f aca="false">IF(M152=0,0,N152/M152)</f>
        <v>0</v>
      </c>
      <c r="P152" s="23" t="n">
        <f aca="false">N(F152)-N(G152)</f>
        <v>0</v>
      </c>
      <c r="Q152" s="25" t="n">
        <f aca="false">IF(N(H152)=0,0,N(D152)/H152-1)</f>
        <v>0</v>
      </c>
    </row>
    <row r="153" customFormat="false" ht="15" hidden="false" customHeight="false" outlineLevel="0" collapsed="false">
      <c r="A153" s="21"/>
      <c r="B153" s="8"/>
      <c r="C153" s="8"/>
      <c r="D153" s="19"/>
      <c r="E153" s="19"/>
      <c r="F153" s="19"/>
      <c r="G153" s="19"/>
      <c r="H153" s="19"/>
      <c r="I153" s="22" t="n">
        <f aca="false">IF(A153="",0,DAY(EOMONTH(A153,0)))</f>
        <v>0</v>
      </c>
      <c r="J153" s="23" t="n">
        <f aca="false">N(D153)-N(E153)</f>
        <v>0</v>
      </c>
      <c r="K153" s="23" t="n">
        <f aca="false">IF(I153=0,0,N(D153)/I153)</f>
        <v>0</v>
      </c>
      <c r="L153" s="24" t="n">
        <f aca="false">IF(A153="",0,IFERROR(INDEX(Tariff!$B$6:$F$13,MATCH(C153,Tariff!$A$6:$A$13,0),MATCH(B153,Tariff!$B$5:$F$5,0)),0))</f>
        <v>0</v>
      </c>
      <c r="M153" s="23" t="n">
        <f aca="false">J153*L153</f>
        <v>0</v>
      </c>
      <c r="N153" s="23" t="n">
        <f aca="false">N(F153)-M153</f>
        <v>0</v>
      </c>
      <c r="O153" s="25" t="n">
        <f aca="false">IF(M153=0,0,N153/M153)</f>
        <v>0</v>
      </c>
      <c r="P153" s="23" t="n">
        <f aca="false">N(F153)-N(G153)</f>
        <v>0</v>
      </c>
      <c r="Q153" s="25" t="n">
        <f aca="false">IF(N(H153)=0,0,N(D153)/H153-1)</f>
        <v>0</v>
      </c>
    </row>
    <row r="154" customFormat="false" ht="15" hidden="false" customHeight="false" outlineLevel="0" collapsed="false">
      <c r="A154" s="21"/>
      <c r="B154" s="8"/>
      <c r="C154" s="8"/>
      <c r="D154" s="19"/>
      <c r="E154" s="19"/>
      <c r="F154" s="19"/>
      <c r="G154" s="19"/>
      <c r="H154" s="19"/>
      <c r="I154" s="22" t="n">
        <f aca="false">IF(A154="",0,DAY(EOMONTH(A154,0)))</f>
        <v>0</v>
      </c>
      <c r="J154" s="23" t="n">
        <f aca="false">N(D154)-N(E154)</f>
        <v>0</v>
      </c>
      <c r="K154" s="23" t="n">
        <f aca="false">IF(I154=0,0,N(D154)/I154)</f>
        <v>0</v>
      </c>
      <c r="L154" s="24" t="n">
        <f aca="false">IF(A154="",0,IFERROR(INDEX(Tariff!$B$6:$F$13,MATCH(C154,Tariff!$A$6:$A$13,0),MATCH(B154,Tariff!$B$5:$F$5,0)),0))</f>
        <v>0</v>
      </c>
      <c r="M154" s="23" t="n">
        <f aca="false">J154*L154</f>
        <v>0</v>
      </c>
      <c r="N154" s="23" t="n">
        <f aca="false">N(F154)-M154</f>
        <v>0</v>
      </c>
      <c r="O154" s="25" t="n">
        <f aca="false">IF(M154=0,0,N154/M154)</f>
        <v>0</v>
      </c>
      <c r="P154" s="23" t="n">
        <f aca="false">N(F154)-N(G154)</f>
        <v>0</v>
      </c>
      <c r="Q154" s="25" t="n">
        <f aca="false">IF(N(H154)=0,0,N(D154)/H154-1)</f>
        <v>0</v>
      </c>
    </row>
    <row r="155" customFormat="false" ht="15" hidden="false" customHeight="false" outlineLevel="0" collapsed="false">
      <c r="A155" s="21"/>
      <c r="B155" s="8"/>
      <c r="C155" s="8"/>
      <c r="D155" s="19"/>
      <c r="E155" s="19"/>
      <c r="F155" s="19"/>
      <c r="G155" s="19"/>
      <c r="H155" s="19"/>
      <c r="I155" s="22" t="n">
        <f aca="false">IF(A155="",0,DAY(EOMONTH(A155,0)))</f>
        <v>0</v>
      </c>
      <c r="J155" s="23" t="n">
        <f aca="false">N(D155)-N(E155)</f>
        <v>0</v>
      </c>
      <c r="K155" s="23" t="n">
        <f aca="false">IF(I155=0,0,N(D155)/I155)</f>
        <v>0</v>
      </c>
      <c r="L155" s="24" t="n">
        <f aca="false">IF(A155="",0,IFERROR(INDEX(Tariff!$B$6:$F$13,MATCH(C155,Tariff!$A$6:$A$13,0),MATCH(B155,Tariff!$B$5:$F$5,0)),0))</f>
        <v>0</v>
      </c>
      <c r="M155" s="23" t="n">
        <f aca="false">J155*L155</f>
        <v>0</v>
      </c>
      <c r="N155" s="23" t="n">
        <f aca="false">N(F155)-M155</f>
        <v>0</v>
      </c>
      <c r="O155" s="25" t="n">
        <f aca="false">IF(M155=0,0,N155/M155)</f>
        <v>0</v>
      </c>
      <c r="P155" s="23" t="n">
        <f aca="false">N(F155)-N(G155)</f>
        <v>0</v>
      </c>
      <c r="Q155" s="25" t="n">
        <f aca="false">IF(N(H155)=0,0,N(D155)/H155-1)</f>
        <v>0</v>
      </c>
    </row>
    <row r="156" customFormat="false" ht="15" hidden="false" customHeight="false" outlineLevel="0" collapsed="false">
      <c r="A156" s="21"/>
      <c r="B156" s="8"/>
      <c r="C156" s="8"/>
      <c r="D156" s="19"/>
      <c r="E156" s="19"/>
      <c r="F156" s="19"/>
      <c r="G156" s="19"/>
      <c r="H156" s="19"/>
      <c r="I156" s="22" t="n">
        <f aca="false">IF(A156="",0,DAY(EOMONTH(A156,0)))</f>
        <v>0</v>
      </c>
      <c r="J156" s="23" t="n">
        <f aca="false">N(D156)-N(E156)</f>
        <v>0</v>
      </c>
      <c r="K156" s="23" t="n">
        <f aca="false">IF(I156=0,0,N(D156)/I156)</f>
        <v>0</v>
      </c>
      <c r="L156" s="24" t="n">
        <f aca="false">IF(A156="",0,IFERROR(INDEX(Tariff!$B$6:$F$13,MATCH(C156,Tariff!$A$6:$A$13,0),MATCH(B156,Tariff!$B$5:$F$5,0)),0))</f>
        <v>0</v>
      </c>
      <c r="M156" s="23" t="n">
        <f aca="false">J156*L156</f>
        <v>0</v>
      </c>
      <c r="N156" s="23" t="n">
        <f aca="false">N(F156)-M156</f>
        <v>0</v>
      </c>
      <c r="O156" s="25" t="n">
        <f aca="false">IF(M156=0,0,N156/M156)</f>
        <v>0</v>
      </c>
      <c r="P156" s="23" t="n">
        <f aca="false">N(F156)-N(G156)</f>
        <v>0</v>
      </c>
      <c r="Q156" s="25" t="n">
        <f aca="false">IF(N(H156)=0,0,N(D156)/H156-1)</f>
        <v>0</v>
      </c>
    </row>
    <row r="157" customFormat="false" ht="15" hidden="false" customHeight="false" outlineLevel="0" collapsed="false">
      <c r="A157" s="21"/>
      <c r="B157" s="8"/>
      <c r="C157" s="8"/>
      <c r="D157" s="19"/>
      <c r="E157" s="19"/>
      <c r="F157" s="19"/>
      <c r="G157" s="19"/>
      <c r="H157" s="19"/>
      <c r="I157" s="22" t="n">
        <f aca="false">IF(A157="",0,DAY(EOMONTH(A157,0)))</f>
        <v>0</v>
      </c>
      <c r="J157" s="23" t="n">
        <f aca="false">N(D157)-N(E157)</f>
        <v>0</v>
      </c>
      <c r="K157" s="23" t="n">
        <f aca="false">IF(I157=0,0,N(D157)/I157)</f>
        <v>0</v>
      </c>
      <c r="L157" s="24" t="n">
        <f aca="false">IF(A157="",0,IFERROR(INDEX(Tariff!$B$6:$F$13,MATCH(C157,Tariff!$A$6:$A$13,0),MATCH(B157,Tariff!$B$5:$F$5,0)),0))</f>
        <v>0</v>
      </c>
      <c r="M157" s="23" t="n">
        <f aca="false">J157*L157</f>
        <v>0</v>
      </c>
      <c r="N157" s="23" t="n">
        <f aca="false">N(F157)-M157</f>
        <v>0</v>
      </c>
      <c r="O157" s="25" t="n">
        <f aca="false">IF(M157=0,0,N157/M157)</f>
        <v>0</v>
      </c>
      <c r="P157" s="23" t="n">
        <f aca="false">N(F157)-N(G157)</f>
        <v>0</v>
      </c>
      <c r="Q157" s="25" t="n">
        <f aca="false">IF(N(H157)=0,0,N(D157)/H157-1)</f>
        <v>0</v>
      </c>
    </row>
    <row r="158" customFormat="false" ht="15" hidden="false" customHeight="false" outlineLevel="0" collapsed="false">
      <c r="A158" s="21"/>
      <c r="B158" s="8"/>
      <c r="C158" s="8"/>
      <c r="D158" s="19"/>
      <c r="E158" s="19"/>
      <c r="F158" s="19"/>
      <c r="G158" s="19"/>
      <c r="H158" s="19"/>
      <c r="I158" s="22" t="n">
        <f aca="false">IF(A158="",0,DAY(EOMONTH(A158,0)))</f>
        <v>0</v>
      </c>
      <c r="J158" s="23" t="n">
        <f aca="false">N(D158)-N(E158)</f>
        <v>0</v>
      </c>
      <c r="K158" s="23" t="n">
        <f aca="false">IF(I158=0,0,N(D158)/I158)</f>
        <v>0</v>
      </c>
      <c r="L158" s="24" t="n">
        <f aca="false">IF(A158="",0,IFERROR(INDEX(Tariff!$B$6:$F$13,MATCH(C158,Tariff!$A$6:$A$13,0),MATCH(B158,Tariff!$B$5:$F$5,0)),0))</f>
        <v>0</v>
      </c>
      <c r="M158" s="23" t="n">
        <f aca="false">J158*L158</f>
        <v>0</v>
      </c>
      <c r="N158" s="23" t="n">
        <f aca="false">N(F158)-M158</f>
        <v>0</v>
      </c>
      <c r="O158" s="25" t="n">
        <f aca="false">IF(M158=0,0,N158/M158)</f>
        <v>0</v>
      </c>
      <c r="P158" s="23" t="n">
        <f aca="false">N(F158)-N(G158)</f>
        <v>0</v>
      </c>
      <c r="Q158" s="25" t="n">
        <f aca="false">IF(N(H158)=0,0,N(D158)/H158-1)</f>
        <v>0</v>
      </c>
    </row>
    <row r="159" customFormat="false" ht="15" hidden="false" customHeight="false" outlineLevel="0" collapsed="false">
      <c r="A159" s="21"/>
      <c r="B159" s="8"/>
      <c r="C159" s="8"/>
      <c r="D159" s="19"/>
      <c r="E159" s="19"/>
      <c r="F159" s="19"/>
      <c r="G159" s="19"/>
      <c r="H159" s="19"/>
      <c r="I159" s="22" t="n">
        <f aca="false">IF(A159="",0,DAY(EOMONTH(A159,0)))</f>
        <v>0</v>
      </c>
      <c r="J159" s="23" t="n">
        <f aca="false">N(D159)-N(E159)</f>
        <v>0</v>
      </c>
      <c r="K159" s="23" t="n">
        <f aca="false">IF(I159=0,0,N(D159)/I159)</f>
        <v>0</v>
      </c>
      <c r="L159" s="24" t="n">
        <f aca="false">IF(A159="",0,IFERROR(INDEX(Tariff!$B$6:$F$13,MATCH(C159,Tariff!$A$6:$A$13,0),MATCH(B159,Tariff!$B$5:$F$5,0)),0))</f>
        <v>0</v>
      </c>
      <c r="M159" s="23" t="n">
        <f aca="false">J159*L159</f>
        <v>0</v>
      </c>
      <c r="N159" s="23" t="n">
        <f aca="false">N(F159)-M159</f>
        <v>0</v>
      </c>
      <c r="O159" s="25" t="n">
        <f aca="false">IF(M159=0,0,N159/M159)</f>
        <v>0</v>
      </c>
      <c r="P159" s="23" t="n">
        <f aca="false">N(F159)-N(G159)</f>
        <v>0</v>
      </c>
      <c r="Q159" s="25" t="n">
        <f aca="false">IF(N(H159)=0,0,N(D159)/H159-1)</f>
        <v>0</v>
      </c>
    </row>
    <row r="160" customFormat="false" ht="15" hidden="false" customHeight="false" outlineLevel="0" collapsed="false">
      <c r="A160" s="21"/>
      <c r="B160" s="8"/>
      <c r="C160" s="8"/>
      <c r="D160" s="19"/>
      <c r="E160" s="19"/>
      <c r="F160" s="19"/>
      <c r="G160" s="19"/>
      <c r="H160" s="19"/>
      <c r="I160" s="22" t="n">
        <f aca="false">IF(A160="",0,DAY(EOMONTH(A160,0)))</f>
        <v>0</v>
      </c>
      <c r="J160" s="23" t="n">
        <f aca="false">N(D160)-N(E160)</f>
        <v>0</v>
      </c>
      <c r="K160" s="23" t="n">
        <f aca="false">IF(I160=0,0,N(D160)/I160)</f>
        <v>0</v>
      </c>
      <c r="L160" s="24" t="n">
        <f aca="false">IF(A160="",0,IFERROR(INDEX(Tariff!$B$6:$F$13,MATCH(C160,Tariff!$A$6:$A$13,0),MATCH(B160,Tariff!$B$5:$F$5,0)),0))</f>
        <v>0</v>
      </c>
      <c r="M160" s="23" t="n">
        <f aca="false">J160*L160</f>
        <v>0</v>
      </c>
      <c r="N160" s="23" t="n">
        <f aca="false">N(F160)-M160</f>
        <v>0</v>
      </c>
      <c r="O160" s="25" t="n">
        <f aca="false">IF(M160=0,0,N160/M160)</f>
        <v>0</v>
      </c>
      <c r="P160" s="23" t="n">
        <f aca="false">N(F160)-N(G160)</f>
        <v>0</v>
      </c>
      <c r="Q160" s="25" t="n">
        <f aca="false">IF(N(H160)=0,0,N(D160)/H160-1)</f>
        <v>0</v>
      </c>
    </row>
    <row r="161" customFormat="false" ht="15" hidden="false" customHeight="false" outlineLevel="0" collapsed="false">
      <c r="A161" s="21"/>
      <c r="B161" s="8"/>
      <c r="C161" s="8"/>
      <c r="D161" s="19"/>
      <c r="E161" s="19"/>
      <c r="F161" s="19"/>
      <c r="G161" s="19"/>
      <c r="H161" s="19"/>
      <c r="I161" s="22" t="n">
        <f aca="false">IF(A161="",0,DAY(EOMONTH(A161,0)))</f>
        <v>0</v>
      </c>
      <c r="J161" s="23" t="n">
        <f aca="false">N(D161)-N(E161)</f>
        <v>0</v>
      </c>
      <c r="K161" s="23" t="n">
        <f aca="false">IF(I161=0,0,N(D161)/I161)</f>
        <v>0</v>
      </c>
      <c r="L161" s="24" t="n">
        <f aca="false">IF(A161="",0,IFERROR(INDEX(Tariff!$B$6:$F$13,MATCH(C161,Tariff!$A$6:$A$13,0),MATCH(B161,Tariff!$B$5:$F$5,0)),0))</f>
        <v>0</v>
      </c>
      <c r="M161" s="23" t="n">
        <f aca="false">J161*L161</f>
        <v>0</v>
      </c>
      <c r="N161" s="23" t="n">
        <f aca="false">N(F161)-M161</f>
        <v>0</v>
      </c>
      <c r="O161" s="25" t="n">
        <f aca="false">IF(M161=0,0,N161/M161)</f>
        <v>0</v>
      </c>
      <c r="P161" s="23" t="n">
        <f aca="false">N(F161)-N(G161)</f>
        <v>0</v>
      </c>
      <c r="Q161" s="25" t="n">
        <f aca="false">IF(N(H161)=0,0,N(D161)/H161-1)</f>
        <v>0</v>
      </c>
    </row>
    <row r="162" customFormat="false" ht="15" hidden="false" customHeight="false" outlineLevel="0" collapsed="false">
      <c r="A162" s="21"/>
      <c r="B162" s="8"/>
      <c r="C162" s="8"/>
      <c r="D162" s="19"/>
      <c r="E162" s="19"/>
      <c r="F162" s="19"/>
      <c r="G162" s="19"/>
      <c r="H162" s="19"/>
      <c r="I162" s="22" t="n">
        <f aca="false">IF(A162="",0,DAY(EOMONTH(A162,0)))</f>
        <v>0</v>
      </c>
      <c r="J162" s="23" t="n">
        <f aca="false">N(D162)-N(E162)</f>
        <v>0</v>
      </c>
      <c r="K162" s="23" t="n">
        <f aca="false">IF(I162=0,0,N(D162)/I162)</f>
        <v>0</v>
      </c>
      <c r="L162" s="24" t="n">
        <f aca="false">IF(A162="",0,IFERROR(INDEX(Tariff!$B$6:$F$13,MATCH(C162,Tariff!$A$6:$A$13,0),MATCH(B162,Tariff!$B$5:$F$5,0)),0))</f>
        <v>0</v>
      </c>
      <c r="M162" s="23" t="n">
        <f aca="false">J162*L162</f>
        <v>0</v>
      </c>
      <c r="N162" s="23" t="n">
        <f aca="false">N(F162)-M162</f>
        <v>0</v>
      </c>
      <c r="O162" s="25" t="n">
        <f aca="false">IF(M162=0,0,N162/M162)</f>
        <v>0</v>
      </c>
      <c r="P162" s="23" t="n">
        <f aca="false">N(F162)-N(G162)</f>
        <v>0</v>
      </c>
      <c r="Q162" s="25" t="n">
        <f aca="false">IF(N(H162)=0,0,N(D162)/H162-1)</f>
        <v>0</v>
      </c>
    </row>
    <row r="163" customFormat="false" ht="15" hidden="false" customHeight="false" outlineLevel="0" collapsed="false">
      <c r="A163" s="21"/>
      <c r="B163" s="8"/>
      <c r="C163" s="8"/>
      <c r="D163" s="19"/>
      <c r="E163" s="19"/>
      <c r="F163" s="19"/>
      <c r="G163" s="19"/>
      <c r="H163" s="19"/>
      <c r="I163" s="22" t="n">
        <f aca="false">IF(A163="",0,DAY(EOMONTH(A163,0)))</f>
        <v>0</v>
      </c>
      <c r="J163" s="23" t="n">
        <f aca="false">N(D163)-N(E163)</f>
        <v>0</v>
      </c>
      <c r="K163" s="23" t="n">
        <f aca="false">IF(I163=0,0,N(D163)/I163)</f>
        <v>0</v>
      </c>
      <c r="L163" s="24" t="n">
        <f aca="false">IF(A163="",0,IFERROR(INDEX(Tariff!$B$6:$F$13,MATCH(C163,Tariff!$A$6:$A$13,0),MATCH(B163,Tariff!$B$5:$F$5,0)),0))</f>
        <v>0</v>
      </c>
      <c r="M163" s="23" t="n">
        <f aca="false">J163*L163</f>
        <v>0</v>
      </c>
      <c r="N163" s="23" t="n">
        <f aca="false">N(F163)-M163</f>
        <v>0</v>
      </c>
      <c r="O163" s="25" t="n">
        <f aca="false">IF(M163=0,0,N163/M163)</f>
        <v>0</v>
      </c>
      <c r="P163" s="23" t="n">
        <f aca="false">N(F163)-N(G163)</f>
        <v>0</v>
      </c>
      <c r="Q163" s="25" t="n">
        <f aca="false">IF(N(H163)=0,0,N(D163)/H163-1)</f>
        <v>0</v>
      </c>
    </row>
    <row r="164" customFormat="false" ht="15" hidden="false" customHeight="false" outlineLevel="0" collapsed="false">
      <c r="A164" s="21"/>
      <c r="B164" s="8"/>
      <c r="C164" s="8"/>
      <c r="D164" s="19"/>
      <c r="E164" s="19"/>
      <c r="F164" s="19"/>
      <c r="G164" s="19"/>
      <c r="H164" s="19"/>
      <c r="I164" s="22" t="n">
        <f aca="false">IF(A164="",0,DAY(EOMONTH(A164,0)))</f>
        <v>0</v>
      </c>
      <c r="J164" s="23" t="n">
        <f aca="false">N(D164)-N(E164)</f>
        <v>0</v>
      </c>
      <c r="K164" s="23" t="n">
        <f aca="false">IF(I164=0,0,N(D164)/I164)</f>
        <v>0</v>
      </c>
      <c r="L164" s="24" t="n">
        <f aca="false">IF(A164="",0,IFERROR(INDEX(Tariff!$B$6:$F$13,MATCH(C164,Tariff!$A$6:$A$13,0),MATCH(B164,Tariff!$B$5:$F$5,0)),0))</f>
        <v>0</v>
      </c>
      <c r="M164" s="23" t="n">
        <f aca="false">J164*L164</f>
        <v>0</v>
      </c>
      <c r="N164" s="23" t="n">
        <f aca="false">N(F164)-M164</f>
        <v>0</v>
      </c>
      <c r="O164" s="25" t="n">
        <f aca="false">IF(M164=0,0,N164/M164)</f>
        <v>0</v>
      </c>
      <c r="P164" s="23" t="n">
        <f aca="false">N(F164)-N(G164)</f>
        <v>0</v>
      </c>
      <c r="Q164" s="25" t="n">
        <f aca="false">IF(N(H164)=0,0,N(D164)/H164-1)</f>
        <v>0</v>
      </c>
    </row>
    <row r="165" customFormat="false" ht="15" hidden="false" customHeight="false" outlineLevel="0" collapsed="false">
      <c r="A165" s="21"/>
      <c r="B165" s="8"/>
      <c r="C165" s="8"/>
      <c r="D165" s="19"/>
      <c r="E165" s="19"/>
      <c r="F165" s="19"/>
      <c r="G165" s="19"/>
      <c r="H165" s="19"/>
      <c r="I165" s="22" t="n">
        <f aca="false">IF(A165="",0,DAY(EOMONTH(A165,0)))</f>
        <v>0</v>
      </c>
      <c r="J165" s="23" t="n">
        <f aca="false">N(D165)-N(E165)</f>
        <v>0</v>
      </c>
      <c r="K165" s="23" t="n">
        <f aca="false">IF(I165=0,0,N(D165)/I165)</f>
        <v>0</v>
      </c>
      <c r="L165" s="24" t="n">
        <f aca="false">IF(A165="",0,IFERROR(INDEX(Tariff!$B$6:$F$13,MATCH(C165,Tariff!$A$6:$A$13,0),MATCH(B165,Tariff!$B$5:$F$5,0)),0))</f>
        <v>0</v>
      </c>
      <c r="M165" s="23" t="n">
        <f aca="false">J165*L165</f>
        <v>0</v>
      </c>
      <c r="N165" s="23" t="n">
        <f aca="false">N(F165)-M165</f>
        <v>0</v>
      </c>
      <c r="O165" s="25" t="n">
        <f aca="false">IF(M165=0,0,N165/M165)</f>
        <v>0</v>
      </c>
      <c r="P165" s="23" t="n">
        <f aca="false">N(F165)-N(G165)</f>
        <v>0</v>
      </c>
      <c r="Q165" s="25" t="n">
        <f aca="false">IF(N(H165)=0,0,N(D165)/H165-1)</f>
        <v>0</v>
      </c>
    </row>
    <row r="166" customFormat="false" ht="15" hidden="false" customHeight="false" outlineLevel="0" collapsed="false">
      <c r="A166" s="21"/>
      <c r="B166" s="8"/>
      <c r="C166" s="8"/>
      <c r="D166" s="19"/>
      <c r="E166" s="19"/>
      <c r="F166" s="19"/>
      <c r="G166" s="19"/>
      <c r="H166" s="19"/>
      <c r="I166" s="22" t="n">
        <f aca="false">IF(A166="",0,DAY(EOMONTH(A166,0)))</f>
        <v>0</v>
      </c>
      <c r="J166" s="23" t="n">
        <f aca="false">N(D166)-N(E166)</f>
        <v>0</v>
      </c>
      <c r="K166" s="23" t="n">
        <f aca="false">IF(I166=0,0,N(D166)/I166)</f>
        <v>0</v>
      </c>
      <c r="L166" s="24" t="n">
        <f aca="false">IF(A166="",0,IFERROR(INDEX(Tariff!$B$6:$F$13,MATCH(C166,Tariff!$A$6:$A$13,0),MATCH(B166,Tariff!$B$5:$F$5,0)),0))</f>
        <v>0</v>
      </c>
      <c r="M166" s="23" t="n">
        <f aca="false">J166*L166</f>
        <v>0</v>
      </c>
      <c r="N166" s="23" t="n">
        <f aca="false">N(F166)-M166</f>
        <v>0</v>
      </c>
      <c r="O166" s="25" t="n">
        <f aca="false">IF(M166=0,0,N166/M166)</f>
        <v>0</v>
      </c>
      <c r="P166" s="23" t="n">
        <f aca="false">N(F166)-N(G166)</f>
        <v>0</v>
      </c>
      <c r="Q166" s="25" t="n">
        <f aca="false">IF(N(H166)=0,0,N(D166)/H166-1)</f>
        <v>0</v>
      </c>
    </row>
    <row r="167" customFormat="false" ht="15" hidden="false" customHeight="false" outlineLevel="0" collapsed="false">
      <c r="A167" s="21"/>
      <c r="B167" s="8"/>
      <c r="C167" s="8"/>
      <c r="D167" s="19"/>
      <c r="E167" s="19"/>
      <c r="F167" s="19"/>
      <c r="G167" s="19"/>
      <c r="H167" s="19"/>
      <c r="I167" s="22" t="n">
        <f aca="false">IF(A167="",0,DAY(EOMONTH(A167,0)))</f>
        <v>0</v>
      </c>
      <c r="J167" s="23" t="n">
        <f aca="false">N(D167)-N(E167)</f>
        <v>0</v>
      </c>
      <c r="K167" s="23" t="n">
        <f aca="false">IF(I167=0,0,N(D167)/I167)</f>
        <v>0</v>
      </c>
      <c r="L167" s="24" t="n">
        <f aca="false">IF(A167="",0,IFERROR(INDEX(Tariff!$B$6:$F$13,MATCH(C167,Tariff!$A$6:$A$13,0),MATCH(B167,Tariff!$B$5:$F$5,0)),0))</f>
        <v>0</v>
      </c>
      <c r="M167" s="23" t="n">
        <f aca="false">J167*L167</f>
        <v>0</v>
      </c>
      <c r="N167" s="23" t="n">
        <f aca="false">N(F167)-M167</f>
        <v>0</v>
      </c>
      <c r="O167" s="25" t="n">
        <f aca="false">IF(M167=0,0,N167/M167)</f>
        <v>0</v>
      </c>
      <c r="P167" s="23" t="n">
        <f aca="false">N(F167)-N(G167)</f>
        <v>0</v>
      </c>
      <c r="Q167" s="25" t="n">
        <f aca="false">IF(N(H167)=0,0,N(D167)/H167-1)</f>
        <v>0</v>
      </c>
    </row>
    <row r="168" customFormat="false" ht="15" hidden="false" customHeight="false" outlineLevel="0" collapsed="false">
      <c r="A168" s="21"/>
      <c r="B168" s="8"/>
      <c r="C168" s="8"/>
      <c r="D168" s="19"/>
      <c r="E168" s="19"/>
      <c r="F168" s="19"/>
      <c r="G168" s="19"/>
      <c r="H168" s="19"/>
      <c r="I168" s="22" t="n">
        <f aca="false">IF(A168="",0,DAY(EOMONTH(A168,0)))</f>
        <v>0</v>
      </c>
      <c r="J168" s="23" t="n">
        <f aca="false">N(D168)-N(E168)</f>
        <v>0</v>
      </c>
      <c r="K168" s="23" t="n">
        <f aca="false">IF(I168=0,0,N(D168)/I168)</f>
        <v>0</v>
      </c>
      <c r="L168" s="24" t="n">
        <f aca="false">IF(A168="",0,IFERROR(INDEX(Tariff!$B$6:$F$13,MATCH(C168,Tariff!$A$6:$A$13,0),MATCH(B168,Tariff!$B$5:$F$5,0)),0))</f>
        <v>0</v>
      </c>
      <c r="M168" s="23" t="n">
        <f aca="false">J168*L168</f>
        <v>0</v>
      </c>
      <c r="N168" s="23" t="n">
        <f aca="false">N(F168)-M168</f>
        <v>0</v>
      </c>
      <c r="O168" s="25" t="n">
        <f aca="false">IF(M168=0,0,N168/M168)</f>
        <v>0</v>
      </c>
      <c r="P168" s="23" t="n">
        <f aca="false">N(F168)-N(G168)</f>
        <v>0</v>
      </c>
      <c r="Q168" s="25" t="n">
        <f aca="false">IF(N(H168)=0,0,N(D168)/H168-1)</f>
        <v>0</v>
      </c>
    </row>
    <row r="169" customFormat="false" ht="15" hidden="false" customHeight="false" outlineLevel="0" collapsed="false">
      <c r="A169" s="21"/>
      <c r="B169" s="8"/>
      <c r="C169" s="8"/>
      <c r="D169" s="19"/>
      <c r="E169" s="19"/>
      <c r="F169" s="19"/>
      <c r="G169" s="19"/>
      <c r="H169" s="19"/>
      <c r="I169" s="22" t="n">
        <f aca="false">IF(A169="",0,DAY(EOMONTH(A169,0)))</f>
        <v>0</v>
      </c>
      <c r="J169" s="23" t="n">
        <f aca="false">N(D169)-N(E169)</f>
        <v>0</v>
      </c>
      <c r="K169" s="23" t="n">
        <f aca="false">IF(I169=0,0,N(D169)/I169)</f>
        <v>0</v>
      </c>
      <c r="L169" s="24" t="n">
        <f aca="false">IF(A169="",0,IFERROR(INDEX(Tariff!$B$6:$F$13,MATCH(C169,Tariff!$A$6:$A$13,0),MATCH(B169,Tariff!$B$5:$F$5,0)),0))</f>
        <v>0</v>
      </c>
      <c r="M169" s="23" t="n">
        <f aca="false">J169*L169</f>
        <v>0</v>
      </c>
      <c r="N169" s="23" t="n">
        <f aca="false">N(F169)-M169</f>
        <v>0</v>
      </c>
      <c r="O169" s="25" t="n">
        <f aca="false">IF(M169=0,0,N169/M169)</f>
        <v>0</v>
      </c>
      <c r="P169" s="23" t="n">
        <f aca="false">N(F169)-N(G169)</f>
        <v>0</v>
      </c>
      <c r="Q169" s="25" t="n">
        <f aca="false">IF(N(H169)=0,0,N(D169)/H169-1)</f>
        <v>0</v>
      </c>
    </row>
    <row r="170" customFormat="false" ht="15" hidden="false" customHeight="false" outlineLevel="0" collapsed="false">
      <c r="A170" s="21"/>
      <c r="B170" s="8"/>
      <c r="C170" s="8"/>
      <c r="D170" s="19"/>
      <c r="E170" s="19"/>
      <c r="F170" s="19"/>
      <c r="G170" s="19"/>
      <c r="H170" s="19"/>
      <c r="I170" s="22" t="n">
        <f aca="false">IF(A170="",0,DAY(EOMONTH(A170,0)))</f>
        <v>0</v>
      </c>
      <c r="J170" s="23" t="n">
        <f aca="false">N(D170)-N(E170)</f>
        <v>0</v>
      </c>
      <c r="K170" s="23" t="n">
        <f aca="false">IF(I170=0,0,N(D170)/I170)</f>
        <v>0</v>
      </c>
      <c r="L170" s="24" t="n">
        <f aca="false">IF(A170="",0,IFERROR(INDEX(Tariff!$B$6:$F$13,MATCH(C170,Tariff!$A$6:$A$13,0),MATCH(B170,Tariff!$B$5:$F$5,0)),0))</f>
        <v>0</v>
      </c>
      <c r="M170" s="23" t="n">
        <f aca="false">J170*L170</f>
        <v>0</v>
      </c>
      <c r="N170" s="23" t="n">
        <f aca="false">N(F170)-M170</f>
        <v>0</v>
      </c>
      <c r="O170" s="25" t="n">
        <f aca="false">IF(M170=0,0,N170/M170)</f>
        <v>0</v>
      </c>
      <c r="P170" s="23" t="n">
        <f aca="false">N(F170)-N(G170)</f>
        <v>0</v>
      </c>
      <c r="Q170" s="25" t="n">
        <f aca="false">IF(N(H170)=0,0,N(D170)/H170-1)</f>
        <v>0</v>
      </c>
    </row>
    <row r="171" customFormat="false" ht="15" hidden="false" customHeight="false" outlineLevel="0" collapsed="false">
      <c r="A171" s="21"/>
      <c r="B171" s="8"/>
      <c r="C171" s="8"/>
      <c r="D171" s="19"/>
      <c r="E171" s="19"/>
      <c r="F171" s="19"/>
      <c r="G171" s="19"/>
      <c r="H171" s="19"/>
      <c r="I171" s="22" t="n">
        <f aca="false">IF(A171="",0,DAY(EOMONTH(A171,0)))</f>
        <v>0</v>
      </c>
      <c r="J171" s="23" t="n">
        <f aca="false">N(D171)-N(E171)</f>
        <v>0</v>
      </c>
      <c r="K171" s="23" t="n">
        <f aca="false">IF(I171=0,0,N(D171)/I171)</f>
        <v>0</v>
      </c>
      <c r="L171" s="24" t="n">
        <f aca="false">IF(A171="",0,IFERROR(INDEX(Tariff!$B$6:$F$13,MATCH(C171,Tariff!$A$6:$A$13,0),MATCH(B171,Tariff!$B$5:$F$5,0)),0))</f>
        <v>0</v>
      </c>
      <c r="M171" s="23" t="n">
        <f aca="false">J171*L171</f>
        <v>0</v>
      </c>
      <c r="N171" s="23" t="n">
        <f aca="false">N(F171)-M171</f>
        <v>0</v>
      </c>
      <c r="O171" s="25" t="n">
        <f aca="false">IF(M171=0,0,N171/M171)</f>
        <v>0</v>
      </c>
      <c r="P171" s="23" t="n">
        <f aca="false">N(F171)-N(G171)</f>
        <v>0</v>
      </c>
      <c r="Q171" s="25" t="n">
        <f aca="false">IF(N(H171)=0,0,N(D171)/H171-1)</f>
        <v>0</v>
      </c>
    </row>
    <row r="172" customFormat="false" ht="15" hidden="false" customHeight="false" outlineLevel="0" collapsed="false">
      <c r="A172" s="21"/>
      <c r="B172" s="8"/>
      <c r="C172" s="8"/>
      <c r="D172" s="19"/>
      <c r="E172" s="19"/>
      <c r="F172" s="19"/>
      <c r="G172" s="19"/>
      <c r="H172" s="19"/>
      <c r="I172" s="22" t="n">
        <f aca="false">IF(A172="",0,DAY(EOMONTH(A172,0)))</f>
        <v>0</v>
      </c>
      <c r="J172" s="23" t="n">
        <f aca="false">N(D172)-N(E172)</f>
        <v>0</v>
      </c>
      <c r="K172" s="23" t="n">
        <f aca="false">IF(I172=0,0,N(D172)/I172)</f>
        <v>0</v>
      </c>
      <c r="L172" s="24" t="n">
        <f aca="false">IF(A172="",0,IFERROR(INDEX(Tariff!$B$6:$F$13,MATCH(C172,Tariff!$A$6:$A$13,0),MATCH(B172,Tariff!$B$5:$F$5,0)),0))</f>
        <v>0</v>
      </c>
      <c r="M172" s="23" t="n">
        <f aca="false">J172*L172</f>
        <v>0</v>
      </c>
      <c r="N172" s="23" t="n">
        <f aca="false">N(F172)-M172</f>
        <v>0</v>
      </c>
      <c r="O172" s="25" t="n">
        <f aca="false">IF(M172=0,0,N172/M172)</f>
        <v>0</v>
      </c>
      <c r="P172" s="23" t="n">
        <f aca="false">N(F172)-N(G172)</f>
        <v>0</v>
      </c>
      <c r="Q172" s="25" t="n">
        <f aca="false">IF(N(H172)=0,0,N(D172)/H172-1)</f>
        <v>0</v>
      </c>
    </row>
    <row r="173" customFormat="false" ht="15" hidden="false" customHeight="false" outlineLevel="0" collapsed="false">
      <c r="A173" s="21"/>
      <c r="B173" s="8"/>
      <c r="C173" s="8"/>
      <c r="D173" s="19"/>
      <c r="E173" s="19"/>
      <c r="F173" s="19"/>
      <c r="G173" s="19"/>
      <c r="H173" s="19"/>
      <c r="I173" s="22" t="n">
        <f aca="false">IF(A173="",0,DAY(EOMONTH(A173,0)))</f>
        <v>0</v>
      </c>
      <c r="J173" s="23" t="n">
        <f aca="false">N(D173)-N(E173)</f>
        <v>0</v>
      </c>
      <c r="K173" s="23" t="n">
        <f aca="false">IF(I173=0,0,N(D173)/I173)</f>
        <v>0</v>
      </c>
      <c r="L173" s="24" t="n">
        <f aca="false">IF(A173="",0,IFERROR(INDEX(Tariff!$B$6:$F$13,MATCH(C173,Tariff!$A$6:$A$13,0),MATCH(B173,Tariff!$B$5:$F$5,0)),0))</f>
        <v>0</v>
      </c>
      <c r="M173" s="23" t="n">
        <f aca="false">J173*L173</f>
        <v>0</v>
      </c>
      <c r="N173" s="23" t="n">
        <f aca="false">N(F173)-M173</f>
        <v>0</v>
      </c>
      <c r="O173" s="25" t="n">
        <f aca="false">IF(M173=0,0,N173/M173)</f>
        <v>0</v>
      </c>
      <c r="P173" s="23" t="n">
        <f aca="false">N(F173)-N(G173)</f>
        <v>0</v>
      </c>
      <c r="Q173" s="25" t="n">
        <f aca="false">IF(N(H173)=0,0,N(D173)/H173-1)</f>
        <v>0</v>
      </c>
    </row>
    <row r="174" customFormat="false" ht="15" hidden="false" customHeight="false" outlineLevel="0" collapsed="false">
      <c r="A174" s="21"/>
      <c r="B174" s="8"/>
      <c r="C174" s="8"/>
      <c r="D174" s="19"/>
      <c r="E174" s="19"/>
      <c r="F174" s="19"/>
      <c r="G174" s="19"/>
      <c r="H174" s="19"/>
      <c r="I174" s="22" t="n">
        <f aca="false">IF(A174="",0,DAY(EOMONTH(A174,0)))</f>
        <v>0</v>
      </c>
      <c r="J174" s="23" t="n">
        <f aca="false">N(D174)-N(E174)</f>
        <v>0</v>
      </c>
      <c r="K174" s="23" t="n">
        <f aca="false">IF(I174=0,0,N(D174)/I174)</f>
        <v>0</v>
      </c>
      <c r="L174" s="24" t="n">
        <f aca="false">IF(A174="",0,IFERROR(INDEX(Tariff!$B$6:$F$13,MATCH(C174,Tariff!$A$6:$A$13,0),MATCH(B174,Tariff!$B$5:$F$5,0)),0))</f>
        <v>0</v>
      </c>
      <c r="M174" s="23" t="n">
        <f aca="false">J174*L174</f>
        <v>0</v>
      </c>
      <c r="N174" s="23" t="n">
        <f aca="false">N(F174)-M174</f>
        <v>0</v>
      </c>
      <c r="O174" s="25" t="n">
        <f aca="false">IF(M174=0,0,N174/M174)</f>
        <v>0</v>
      </c>
      <c r="P174" s="23" t="n">
        <f aca="false">N(F174)-N(G174)</f>
        <v>0</v>
      </c>
      <c r="Q174" s="25" t="n">
        <f aca="false">IF(N(H174)=0,0,N(D174)/H174-1)</f>
        <v>0</v>
      </c>
    </row>
    <row r="175" customFormat="false" ht="15" hidden="false" customHeight="false" outlineLevel="0" collapsed="false">
      <c r="A175" s="21"/>
      <c r="B175" s="8"/>
      <c r="C175" s="8"/>
      <c r="D175" s="19"/>
      <c r="E175" s="19"/>
      <c r="F175" s="19"/>
      <c r="G175" s="19"/>
      <c r="H175" s="19"/>
      <c r="I175" s="22" t="n">
        <f aca="false">IF(A175="",0,DAY(EOMONTH(A175,0)))</f>
        <v>0</v>
      </c>
      <c r="J175" s="23" t="n">
        <f aca="false">N(D175)-N(E175)</f>
        <v>0</v>
      </c>
      <c r="K175" s="23" t="n">
        <f aca="false">IF(I175=0,0,N(D175)/I175)</f>
        <v>0</v>
      </c>
      <c r="L175" s="24" t="n">
        <f aca="false">IF(A175="",0,IFERROR(INDEX(Tariff!$B$6:$F$13,MATCH(C175,Tariff!$A$6:$A$13,0),MATCH(B175,Tariff!$B$5:$F$5,0)),0))</f>
        <v>0</v>
      </c>
      <c r="M175" s="23" t="n">
        <f aca="false">J175*L175</f>
        <v>0</v>
      </c>
      <c r="N175" s="23" t="n">
        <f aca="false">N(F175)-M175</f>
        <v>0</v>
      </c>
      <c r="O175" s="25" t="n">
        <f aca="false">IF(M175=0,0,N175/M175)</f>
        <v>0</v>
      </c>
      <c r="P175" s="23" t="n">
        <f aca="false">N(F175)-N(G175)</f>
        <v>0</v>
      </c>
      <c r="Q175" s="25" t="n">
        <f aca="false">IF(N(H175)=0,0,N(D175)/H175-1)</f>
        <v>0</v>
      </c>
    </row>
    <row r="176" customFormat="false" ht="15" hidden="false" customHeight="false" outlineLevel="0" collapsed="false">
      <c r="A176" s="21"/>
      <c r="B176" s="8"/>
      <c r="C176" s="8"/>
      <c r="D176" s="19"/>
      <c r="E176" s="19"/>
      <c r="F176" s="19"/>
      <c r="G176" s="19"/>
      <c r="H176" s="19"/>
      <c r="I176" s="22" t="n">
        <f aca="false">IF(A176="",0,DAY(EOMONTH(A176,0)))</f>
        <v>0</v>
      </c>
      <c r="J176" s="23" t="n">
        <f aca="false">N(D176)-N(E176)</f>
        <v>0</v>
      </c>
      <c r="K176" s="23" t="n">
        <f aca="false">IF(I176=0,0,N(D176)/I176)</f>
        <v>0</v>
      </c>
      <c r="L176" s="24" t="n">
        <f aca="false">IF(A176="",0,IFERROR(INDEX(Tariff!$B$6:$F$13,MATCH(C176,Tariff!$A$6:$A$13,0),MATCH(B176,Tariff!$B$5:$F$5,0)),0))</f>
        <v>0</v>
      </c>
      <c r="M176" s="23" t="n">
        <f aca="false">J176*L176</f>
        <v>0</v>
      </c>
      <c r="N176" s="23" t="n">
        <f aca="false">N(F176)-M176</f>
        <v>0</v>
      </c>
      <c r="O176" s="25" t="n">
        <f aca="false">IF(M176=0,0,N176/M176)</f>
        <v>0</v>
      </c>
      <c r="P176" s="23" t="n">
        <f aca="false">N(F176)-N(G176)</f>
        <v>0</v>
      </c>
      <c r="Q176" s="25" t="n">
        <f aca="false">IF(N(H176)=0,0,N(D176)/H176-1)</f>
        <v>0</v>
      </c>
    </row>
    <row r="177" customFormat="false" ht="15" hidden="false" customHeight="false" outlineLevel="0" collapsed="false">
      <c r="A177" s="21"/>
      <c r="B177" s="8"/>
      <c r="C177" s="8"/>
      <c r="D177" s="19"/>
      <c r="E177" s="19"/>
      <c r="F177" s="19"/>
      <c r="G177" s="19"/>
      <c r="H177" s="19"/>
      <c r="I177" s="22" t="n">
        <f aca="false">IF(A177="",0,DAY(EOMONTH(A177,0)))</f>
        <v>0</v>
      </c>
      <c r="J177" s="23" t="n">
        <f aca="false">N(D177)-N(E177)</f>
        <v>0</v>
      </c>
      <c r="K177" s="23" t="n">
        <f aca="false">IF(I177=0,0,N(D177)/I177)</f>
        <v>0</v>
      </c>
      <c r="L177" s="24" t="n">
        <f aca="false">IF(A177="",0,IFERROR(INDEX(Tariff!$B$6:$F$13,MATCH(C177,Tariff!$A$6:$A$13,0),MATCH(B177,Tariff!$B$5:$F$5,0)),0))</f>
        <v>0</v>
      </c>
      <c r="M177" s="23" t="n">
        <f aca="false">J177*L177</f>
        <v>0</v>
      </c>
      <c r="N177" s="23" t="n">
        <f aca="false">N(F177)-M177</f>
        <v>0</v>
      </c>
      <c r="O177" s="25" t="n">
        <f aca="false">IF(M177=0,0,N177/M177)</f>
        <v>0</v>
      </c>
      <c r="P177" s="23" t="n">
        <f aca="false">N(F177)-N(G177)</f>
        <v>0</v>
      </c>
      <c r="Q177" s="25" t="n">
        <f aca="false">IF(N(H177)=0,0,N(D177)/H177-1)</f>
        <v>0</v>
      </c>
    </row>
    <row r="178" customFormat="false" ht="15" hidden="false" customHeight="false" outlineLevel="0" collapsed="false">
      <c r="A178" s="21"/>
      <c r="B178" s="8"/>
      <c r="C178" s="8"/>
      <c r="D178" s="19"/>
      <c r="E178" s="19"/>
      <c r="F178" s="19"/>
      <c r="G178" s="19"/>
      <c r="H178" s="19"/>
      <c r="I178" s="22" t="n">
        <f aca="false">IF(A178="",0,DAY(EOMONTH(A178,0)))</f>
        <v>0</v>
      </c>
      <c r="J178" s="23" t="n">
        <f aca="false">N(D178)-N(E178)</f>
        <v>0</v>
      </c>
      <c r="K178" s="23" t="n">
        <f aca="false">IF(I178=0,0,N(D178)/I178)</f>
        <v>0</v>
      </c>
      <c r="L178" s="24" t="n">
        <f aca="false">IF(A178="",0,IFERROR(INDEX(Tariff!$B$6:$F$13,MATCH(C178,Tariff!$A$6:$A$13,0),MATCH(B178,Tariff!$B$5:$F$5,0)),0))</f>
        <v>0</v>
      </c>
      <c r="M178" s="23" t="n">
        <f aca="false">J178*L178</f>
        <v>0</v>
      </c>
      <c r="N178" s="23" t="n">
        <f aca="false">N(F178)-M178</f>
        <v>0</v>
      </c>
      <c r="O178" s="25" t="n">
        <f aca="false">IF(M178=0,0,N178/M178)</f>
        <v>0</v>
      </c>
      <c r="P178" s="23" t="n">
        <f aca="false">N(F178)-N(G178)</f>
        <v>0</v>
      </c>
      <c r="Q178" s="25" t="n">
        <f aca="false">IF(N(H178)=0,0,N(D178)/H178-1)</f>
        <v>0</v>
      </c>
    </row>
    <row r="179" customFormat="false" ht="15" hidden="false" customHeight="false" outlineLevel="0" collapsed="false">
      <c r="A179" s="21"/>
      <c r="B179" s="8"/>
      <c r="C179" s="8"/>
      <c r="D179" s="19"/>
      <c r="E179" s="19"/>
      <c r="F179" s="19"/>
      <c r="G179" s="19"/>
      <c r="H179" s="19"/>
      <c r="I179" s="22" t="n">
        <f aca="false">IF(A179="",0,DAY(EOMONTH(A179,0)))</f>
        <v>0</v>
      </c>
      <c r="J179" s="23" t="n">
        <f aca="false">N(D179)-N(E179)</f>
        <v>0</v>
      </c>
      <c r="K179" s="23" t="n">
        <f aca="false">IF(I179=0,0,N(D179)/I179)</f>
        <v>0</v>
      </c>
      <c r="L179" s="24" t="n">
        <f aca="false">IF(A179="",0,IFERROR(INDEX(Tariff!$B$6:$F$13,MATCH(C179,Tariff!$A$6:$A$13,0),MATCH(B179,Tariff!$B$5:$F$5,0)),0))</f>
        <v>0</v>
      </c>
      <c r="M179" s="23" t="n">
        <f aca="false">J179*L179</f>
        <v>0</v>
      </c>
      <c r="N179" s="23" t="n">
        <f aca="false">N(F179)-M179</f>
        <v>0</v>
      </c>
      <c r="O179" s="25" t="n">
        <f aca="false">IF(M179=0,0,N179/M179)</f>
        <v>0</v>
      </c>
      <c r="P179" s="23" t="n">
        <f aca="false">N(F179)-N(G179)</f>
        <v>0</v>
      </c>
      <c r="Q179" s="25" t="n">
        <f aca="false">IF(N(H179)=0,0,N(D179)/H179-1)</f>
        <v>0</v>
      </c>
    </row>
    <row r="180" customFormat="false" ht="15" hidden="false" customHeight="false" outlineLevel="0" collapsed="false">
      <c r="A180" s="21"/>
      <c r="B180" s="8"/>
      <c r="C180" s="8"/>
      <c r="D180" s="19"/>
      <c r="E180" s="19"/>
      <c r="F180" s="19"/>
      <c r="G180" s="19"/>
      <c r="H180" s="19"/>
      <c r="I180" s="22" t="n">
        <f aca="false">IF(A180="",0,DAY(EOMONTH(A180,0)))</f>
        <v>0</v>
      </c>
      <c r="J180" s="23" t="n">
        <f aca="false">N(D180)-N(E180)</f>
        <v>0</v>
      </c>
      <c r="K180" s="23" t="n">
        <f aca="false">IF(I180=0,0,N(D180)/I180)</f>
        <v>0</v>
      </c>
      <c r="L180" s="24" t="n">
        <f aca="false">IF(A180="",0,IFERROR(INDEX(Tariff!$B$6:$F$13,MATCH(C180,Tariff!$A$6:$A$13,0),MATCH(B180,Tariff!$B$5:$F$5,0)),0))</f>
        <v>0</v>
      </c>
      <c r="M180" s="23" t="n">
        <f aca="false">J180*L180</f>
        <v>0</v>
      </c>
      <c r="N180" s="23" t="n">
        <f aca="false">N(F180)-M180</f>
        <v>0</v>
      </c>
      <c r="O180" s="25" t="n">
        <f aca="false">IF(M180=0,0,N180/M180)</f>
        <v>0</v>
      </c>
      <c r="P180" s="23" t="n">
        <f aca="false">N(F180)-N(G180)</f>
        <v>0</v>
      </c>
      <c r="Q180" s="25" t="n">
        <f aca="false">IF(N(H180)=0,0,N(D180)/H180-1)</f>
        <v>0</v>
      </c>
    </row>
    <row r="181" customFormat="false" ht="15" hidden="false" customHeight="false" outlineLevel="0" collapsed="false">
      <c r="A181" s="21"/>
      <c r="B181" s="8"/>
      <c r="C181" s="8"/>
      <c r="D181" s="19"/>
      <c r="E181" s="19"/>
      <c r="F181" s="19"/>
      <c r="G181" s="19"/>
      <c r="H181" s="19"/>
      <c r="I181" s="22" t="n">
        <f aca="false">IF(A181="",0,DAY(EOMONTH(A181,0)))</f>
        <v>0</v>
      </c>
      <c r="J181" s="23" t="n">
        <f aca="false">N(D181)-N(E181)</f>
        <v>0</v>
      </c>
      <c r="K181" s="23" t="n">
        <f aca="false">IF(I181=0,0,N(D181)/I181)</f>
        <v>0</v>
      </c>
      <c r="L181" s="24" t="n">
        <f aca="false">IF(A181="",0,IFERROR(INDEX(Tariff!$B$6:$F$13,MATCH(C181,Tariff!$A$6:$A$13,0),MATCH(B181,Tariff!$B$5:$F$5,0)),0))</f>
        <v>0</v>
      </c>
      <c r="M181" s="23" t="n">
        <f aca="false">J181*L181</f>
        <v>0</v>
      </c>
      <c r="N181" s="23" t="n">
        <f aca="false">N(F181)-M181</f>
        <v>0</v>
      </c>
      <c r="O181" s="25" t="n">
        <f aca="false">IF(M181=0,0,N181/M181)</f>
        <v>0</v>
      </c>
      <c r="P181" s="23" t="n">
        <f aca="false">N(F181)-N(G181)</f>
        <v>0</v>
      </c>
      <c r="Q181" s="25" t="n">
        <f aca="false">IF(N(H181)=0,0,N(D181)/H181-1)</f>
        <v>0</v>
      </c>
    </row>
    <row r="182" customFormat="false" ht="15" hidden="false" customHeight="false" outlineLevel="0" collapsed="false">
      <c r="A182" s="21"/>
      <c r="B182" s="8"/>
      <c r="C182" s="8"/>
      <c r="D182" s="19"/>
      <c r="E182" s="19"/>
      <c r="F182" s="19"/>
      <c r="G182" s="19"/>
      <c r="H182" s="19"/>
      <c r="I182" s="22" t="n">
        <f aca="false">IF(A182="",0,DAY(EOMONTH(A182,0)))</f>
        <v>0</v>
      </c>
      <c r="J182" s="23" t="n">
        <f aca="false">N(D182)-N(E182)</f>
        <v>0</v>
      </c>
      <c r="K182" s="23" t="n">
        <f aca="false">IF(I182=0,0,N(D182)/I182)</f>
        <v>0</v>
      </c>
      <c r="L182" s="24" t="n">
        <f aca="false">IF(A182="",0,IFERROR(INDEX(Tariff!$B$6:$F$13,MATCH(C182,Tariff!$A$6:$A$13,0),MATCH(B182,Tariff!$B$5:$F$5,0)),0))</f>
        <v>0</v>
      </c>
      <c r="M182" s="23" t="n">
        <f aca="false">J182*L182</f>
        <v>0</v>
      </c>
      <c r="N182" s="23" t="n">
        <f aca="false">N(F182)-M182</f>
        <v>0</v>
      </c>
      <c r="O182" s="25" t="n">
        <f aca="false">IF(M182=0,0,N182/M182)</f>
        <v>0</v>
      </c>
      <c r="P182" s="23" t="n">
        <f aca="false">N(F182)-N(G182)</f>
        <v>0</v>
      </c>
      <c r="Q182" s="25" t="n">
        <f aca="false">IF(N(H182)=0,0,N(D182)/H182-1)</f>
        <v>0</v>
      </c>
    </row>
    <row r="183" customFormat="false" ht="15" hidden="false" customHeight="false" outlineLevel="0" collapsed="false">
      <c r="A183" s="21"/>
      <c r="B183" s="8"/>
      <c r="C183" s="8"/>
      <c r="D183" s="19"/>
      <c r="E183" s="19"/>
      <c r="F183" s="19"/>
      <c r="G183" s="19"/>
      <c r="H183" s="19"/>
      <c r="I183" s="22" t="n">
        <f aca="false">IF(A183="",0,DAY(EOMONTH(A183,0)))</f>
        <v>0</v>
      </c>
      <c r="J183" s="23" t="n">
        <f aca="false">N(D183)-N(E183)</f>
        <v>0</v>
      </c>
      <c r="K183" s="23" t="n">
        <f aca="false">IF(I183=0,0,N(D183)/I183)</f>
        <v>0</v>
      </c>
      <c r="L183" s="24" t="n">
        <f aca="false">IF(A183="",0,IFERROR(INDEX(Tariff!$B$6:$F$13,MATCH(C183,Tariff!$A$6:$A$13,0),MATCH(B183,Tariff!$B$5:$F$5,0)),0))</f>
        <v>0</v>
      </c>
      <c r="M183" s="23" t="n">
        <f aca="false">J183*L183</f>
        <v>0</v>
      </c>
      <c r="N183" s="23" t="n">
        <f aca="false">N(F183)-M183</f>
        <v>0</v>
      </c>
      <c r="O183" s="25" t="n">
        <f aca="false">IF(M183=0,0,N183/M183)</f>
        <v>0</v>
      </c>
      <c r="P183" s="23" t="n">
        <f aca="false">N(F183)-N(G183)</f>
        <v>0</v>
      </c>
      <c r="Q183" s="25" t="n">
        <f aca="false">IF(N(H183)=0,0,N(D183)/H183-1)</f>
        <v>0</v>
      </c>
    </row>
    <row r="184" customFormat="false" ht="15" hidden="false" customHeight="false" outlineLevel="0" collapsed="false">
      <c r="A184" s="21"/>
      <c r="B184" s="8"/>
      <c r="C184" s="8"/>
      <c r="D184" s="19"/>
      <c r="E184" s="19"/>
      <c r="F184" s="19"/>
      <c r="G184" s="19"/>
      <c r="H184" s="19"/>
      <c r="I184" s="22" t="n">
        <f aca="false">IF(A184="",0,DAY(EOMONTH(A184,0)))</f>
        <v>0</v>
      </c>
      <c r="J184" s="23" t="n">
        <f aca="false">N(D184)-N(E184)</f>
        <v>0</v>
      </c>
      <c r="K184" s="23" t="n">
        <f aca="false">IF(I184=0,0,N(D184)/I184)</f>
        <v>0</v>
      </c>
      <c r="L184" s="24" t="n">
        <f aca="false">IF(A184="",0,IFERROR(INDEX(Tariff!$B$6:$F$13,MATCH(C184,Tariff!$A$6:$A$13,0),MATCH(B184,Tariff!$B$5:$F$5,0)),0))</f>
        <v>0</v>
      </c>
      <c r="M184" s="23" t="n">
        <f aca="false">J184*L184</f>
        <v>0</v>
      </c>
      <c r="N184" s="23" t="n">
        <f aca="false">N(F184)-M184</f>
        <v>0</v>
      </c>
      <c r="O184" s="25" t="n">
        <f aca="false">IF(M184=0,0,N184/M184)</f>
        <v>0</v>
      </c>
      <c r="P184" s="23" t="n">
        <f aca="false">N(F184)-N(G184)</f>
        <v>0</v>
      </c>
      <c r="Q184" s="25" t="n">
        <f aca="false">IF(N(H184)=0,0,N(D184)/H184-1)</f>
        <v>0</v>
      </c>
    </row>
    <row r="185" customFormat="false" ht="15" hidden="false" customHeight="false" outlineLevel="0" collapsed="false">
      <c r="A185" s="21"/>
      <c r="B185" s="8"/>
      <c r="C185" s="8"/>
      <c r="D185" s="19"/>
      <c r="E185" s="19"/>
      <c r="F185" s="19"/>
      <c r="G185" s="19"/>
      <c r="H185" s="19"/>
      <c r="I185" s="22" t="n">
        <f aca="false">IF(A185="",0,DAY(EOMONTH(A185,0)))</f>
        <v>0</v>
      </c>
      <c r="J185" s="23" t="n">
        <f aca="false">N(D185)-N(E185)</f>
        <v>0</v>
      </c>
      <c r="K185" s="23" t="n">
        <f aca="false">IF(I185=0,0,N(D185)/I185)</f>
        <v>0</v>
      </c>
      <c r="L185" s="24" t="n">
        <f aca="false">IF(A185="",0,IFERROR(INDEX(Tariff!$B$6:$F$13,MATCH(C185,Tariff!$A$6:$A$13,0),MATCH(B185,Tariff!$B$5:$F$5,0)),0))</f>
        <v>0</v>
      </c>
      <c r="M185" s="23" t="n">
        <f aca="false">J185*L185</f>
        <v>0</v>
      </c>
      <c r="N185" s="23" t="n">
        <f aca="false">N(F185)-M185</f>
        <v>0</v>
      </c>
      <c r="O185" s="25" t="n">
        <f aca="false">IF(M185=0,0,N185/M185)</f>
        <v>0</v>
      </c>
      <c r="P185" s="23" t="n">
        <f aca="false">N(F185)-N(G185)</f>
        <v>0</v>
      </c>
      <c r="Q185" s="25" t="n">
        <f aca="false">IF(N(H185)=0,0,N(D185)/H185-1)</f>
        <v>0</v>
      </c>
    </row>
    <row r="186" customFormat="false" ht="15" hidden="false" customHeight="false" outlineLevel="0" collapsed="false">
      <c r="A186" s="21"/>
      <c r="B186" s="8"/>
      <c r="C186" s="8"/>
      <c r="D186" s="19"/>
      <c r="E186" s="19"/>
      <c r="F186" s="19"/>
      <c r="G186" s="19"/>
      <c r="H186" s="19"/>
      <c r="I186" s="22" t="n">
        <f aca="false">IF(A186="",0,DAY(EOMONTH(A186,0)))</f>
        <v>0</v>
      </c>
      <c r="J186" s="23" t="n">
        <f aca="false">N(D186)-N(E186)</f>
        <v>0</v>
      </c>
      <c r="K186" s="23" t="n">
        <f aca="false">IF(I186=0,0,N(D186)/I186)</f>
        <v>0</v>
      </c>
      <c r="L186" s="24" t="n">
        <f aca="false">IF(A186="",0,IFERROR(INDEX(Tariff!$B$6:$F$13,MATCH(C186,Tariff!$A$6:$A$13,0),MATCH(B186,Tariff!$B$5:$F$5,0)),0))</f>
        <v>0</v>
      </c>
      <c r="M186" s="23" t="n">
        <f aca="false">J186*L186</f>
        <v>0</v>
      </c>
      <c r="N186" s="23" t="n">
        <f aca="false">N(F186)-M186</f>
        <v>0</v>
      </c>
      <c r="O186" s="25" t="n">
        <f aca="false">IF(M186=0,0,N186/M186)</f>
        <v>0</v>
      </c>
      <c r="P186" s="23" t="n">
        <f aca="false">N(F186)-N(G186)</f>
        <v>0</v>
      </c>
      <c r="Q186" s="25" t="n">
        <f aca="false">IF(N(H186)=0,0,N(D186)/H186-1)</f>
        <v>0</v>
      </c>
    </row>
    <row r="187" customFormat="false" ht="15" hidden="false" customHeight="false" outlineLevel="0" collapsed="false">
      <c r="A187" s="21"/>
      <c r="B187" s="8"/>
      <c r="C187" s="8"/>
      <c r="D187" s="19"/>
      <c r="E187" s="19"/>
      <c r="F187" s="19"/>
      <c r="G187" s="19"/>
      <c r="H187" s="19"/>
      <c r="I187" s="22" t="n">
        <f aca="false">IF(A187="",0,DAY(EOMONTH(A187,0)))</f>
        <v>0</v>
      </c>
      <c r="J187" s="23" t="n">
        <f aca="false">N(D187)-N(E187)</f>
        <v>0</v>
      </c>
      <c r="K187" s="23" t="n">
        <f aca="false">IF(I187=0,0,N(D187)/I187)</f>
        <v>0</v>
      </c>
      <c r="L187" s="24" t="n">
        <f aca="false">IF(A187="",0,IFERROR(INDEX(Tariff!$B$6:$F$13,MATCH(C187,Tariff!$A$6:$A$13,0),MATCH(B187,Tariff!$B$5:$F$5,0)),0))</f>
        <v>0</v>
      </c>
      <c r="M187" s="23" t="n">
        <f aca="false">J187*L187</f>
        <v>0</v>
      </c>
      <c r="N187" s="23" t="n">
        <f aca="false">N(F187)-M187</f>
        <v>0</v>
      </c>
      <c r="O187" s="25" t="n">
        <f aca="false">IF(M187=0,0,N187/M187)</f>
        <v>0</v>
      </c>
      <c r="P187" s="23" t="n">
        <f aca="false">N(F187)-N(G187)</f>
        <v>0</v>
      </c>
      <c r="Q187" s="25" t="n">
        <f aca="false">IF(N(H187)=0,0,N(D187)/H187-1)</f>
        <v>0</v>
      </c>
    </row>
    <row r="188" customFormat="false" ht="15" hidden="false" customHeight="false" outlineLevel="0" collapsed="false">
      <c r="A188" s="21"/>
      <c r="B188" s="8"/>
      <c r="C188" s="8"/>
      <c r="D188" s="19"/>
      <c r="E188" s="19"/>
      <c r="F188" s="19"/>
      <c r="G188" s="19"/>
      <c r="H188" s="19"/>
      <c r="I188" s="22" t="n">
        <f aca="false">IF(A188="",0,DAY(EOMONTH(A188,0)))</f>
        <v>0</v>
      </c>
      <c r="J188" s="23" t="n">
        <f aca="false">N(D188)-N(E188)</f>
        <v>0</v>
      </c>
      <c r="K188" s="23" t="n">
        <f aca="false">IF(I188=0,0,N(D188)/I188)</f>
        <v>0</v>
      </c>
      <c r="L188" s="24" t="n">
        <f aca="false">IF(A188="",0,IFERROR(INDEX(Tariff!$B$6:$F$13,MATCH(C188,Tariff!$A$6:$A$13,0),MATCH(B188,Tariff!$B$5:$F$5,0)),0))</f>
        <v>0</v>
      </c>
      <c r="M188" s="23" t="n">
        <f aca="false">J188*L188</f>
        <v>0</v>
      </c>
      <c r="N188" s="23" t="n">
        <f aca="false">N(F188)-M188</f>
        <v>0</v>
      </c>
      <c r="O188" s="25" t="n">
        <f aca="false">IF(M188=0,0,N188/M188)</f>
        <v>0</v>
      </c>
      <c r="P188" s="23" t="n">
        <f aca="false">N(F188)-N(G188)</f>
        <v>0</v>
      </c>
      <c r="Q188" s="25" t="n">
        <f aca="false">IF(N(H188)=0,0,N(D188)/H188-1)</f>
        <v>0</v>
      </c>
    </row>
    <row r="189" customFormat="false" ht="15" hidden="false" customHeight="false" outlineLevel="0" collapsed="false">
      <c r="A189" s="21"/>
      <c r="B189" s="8"/>
      <c r="C189" s="8"/>
      <c r="D189" s="19"/>
      <c r="E189" s="19"/>
      <c r="F189" s="19"/>
      <c r="G189" s="19"/>
      <c r="H189" s="19"/>
      <c r="I189" s="22" t="n">
        <f aca="false">IF(A189="",0,DAY(EOMONTH(A189,0)))</f>
        <v>0</v>
      </c>
      <c r="J189" s="23" t="n">
        <f aca="false">N(D189)-N(E189)</f>
        <v>0</v>
      </c>
      <c r="K189" s="23" t="n">
        <f aca="false">IF(I189=0,0,N(D189)/I189)</f>
        <v>0</v>
      </c>
      <c r="L189" s="24" t="n">
        <f aca="false">IF(A189="",0,IFERROR(INDEX(Tariff!$B$6:$F$13,MATCH(C189,Tariff!$A$6:$A$13,0),MATCH(B189,Tariff!$B$5:$F$5,0)),0))</f>
        <v>0</v>
      </c>
      <c r="M189" s="23" t="n">
        <f aca="false">J189*L189</f>
        <v>0</v>
      </c>
      <c r="N189" s="23" t="n">
        <f aca="false">N(F189)-M189</f>
        <v>0</v>
      </c>
      <c r="O189" s="25" t="n">
        <f aca="false">IF(M189=0,0,N189/M189)</f>
        <v>0</v>
      </c>
      <c r="P189" s="23" t="n">
        <f aca="false">N(F189)-N(G189)</f>
        <v>0</v>
      </c>
      <c r="Q189" s="25" t="n">
        <f aca="false">IF(N(H189)=0,0,N(D189)/H189-1)</f>
        <v>0</v>
      </c>
    </row>
    <row r="190" customFormat="false" ht="15" hidden="false" customHeight="false" outlineLevel="0" collapsed="false">
      <c r="A190" s="21"/>
      <c r="B190" s="8"/>
      <c r="C190" s="8"/>
      <c r="D190" s="19"/>
      <c r="E190" s="19"/>
      <c r="F190" s="19"/>
      <c r="G190" s="19"/>
      <c r="H190" s="19"/>
      <c r="I190" s="22" t="n">
        <f aca="false">IF(A190="",0,DAY(EOMONTH(A190,0)))</f>
        <v>0</v>
      </c>
      <c r="J190" s="23" t="n">
        <f aca="false">N(D190)-N(E190)</f>
        <v>0</v>
      </c>
      <c r="K190" s="23" t="n">
        <f aca="false">IF(I190=0,0,N(D190)/I190)</f>
        <v>0</v>
      </c>
      <c r="L190" s="24" t="n">
        <f aca="false">IF(A190="",0,IFERROR(INDEX(Tariff!$B$6:$F$13,MATCH(C190,Tariff!$A$6:$A$13,0),MATCH(B190,Tariff!$B$5:$F$5,0)),0))</f>
        <v>0</v>
      </c>
      <c r="M190" s="23" t="n">
        <f aca="false">J190*L190</f>
        <v>0</v>
      </c>
      <c r="N190" s="23" t="n">
        <f aca="false">N(F190)-M190</f>
        <v>0</v>
      </c>
      <c r="O190" s="25" t="n">
        <f aca="false">IF(M190=0,0,N190/M190)</f>
        <v>0</v>
      </c>
      <c r="P190" s="23" t="n">
        <f aca="false">N(F190)-N(G190)</f>
        <v>0</v>
      </c>
      <c r="Q190" s="25" t="n">
        <f aca="false">IF(N(H190)=0,0,N(D190)/H190-1)</f>
        <v>0</v>
      </c>
    </row>
    <row r="191" customFormat="false" ht="15" hidden="false" customHeight="false" outlineLevel="0" collapsed="false">
      <c r="A191" s="21"/>
      <c r="B191" s="8"/>
      <c r="C191" s="8"/>
      <c r="D191" s="19"/>
      <c r="E191" s="19"/>
      <c r="F191" s="19"/>
      <c r="G191" s="19"/>
      <c r="H191" s="19"/>
      <c r="I191" s="22" t="n">
        <f aca="false">IF(A191="",0,DAY(EOMONTH(A191,0)))</f>
        <v>0</v>
      </c>
      <c r="J191" s="23" t="n">
        <f aca="false">N(D191)-N(E191)</f>
        <v>0</v>
      </c>
      <c r="K191" s="23" t="n">
        <f aca="false">IF(I191=0,0,N(D191)/I191)</f>
        <v>0</v>
      </c>
      <c r="L191" s="24" t="n">
        <f aca="false">IF(A191="",0,IFERROR(INDEX(Tariff!$B$6:$F$13,MATCH(C191,Tariff!$A$6:$A$13,0),MATCH(B191,Tariff!$B$5:$F$5,0)),0))</f>
        <v>0</v>
      </c>
      <c r="M191" s="23" t="n">
        <f aca="false">J191*L191</f>
        <v>0</v>
      </c>
      <c r="N191" s="23" t="n">
        <f aca="false">N(F191)-M191</f>
        <v>0</v>
      </c>
      <c r="O191" s="25" t="n">
        <f aca="false">IF(M191=0,0,N191/M191)</f>
        <v>0</v>
      </c>
      <c r="P191" s="23" t="n">
        <f aca="false">N(F191)-N(G191)</f>
        <v>0</v>
      </c>
      <c r="Q191" s="25" t="n">
        <f aca="false">IF(N(H191)=0,0,N(D191)/H191-1)</f>
        <v>0</v>
      </c>
    </row>
    <row r="192" customFormat="false" ht="15" hidden="false" customHeight="false" outlineLevel="0" collapsed="false">
      <c r="A192" s="21"/>
      <c r="B192" s="8"/>
      <c r="C192" s="8"/>
      <c r="D192" s="19"/>
      <c r="E192" s="19"/>
      <c r="F192" s="19"/>
      <c r="G192" s="19"/>
      <c r="H192" s="19"/>
      <c r="I192" s="22" t="n">
        <f aca="false">IF(A192="",0,DAY(EOMONTH(A192,0)))</f>
        <v>0</v>
      </c>
      <c r="J192" s="23" t="n">
        <f aca="false">N(D192)-N(E192)</f>
        <v>0</v>
      </c>
      <c r="K192" s="23" t="n">
        <f aca="false">IF(I192=0,0,N(D192)/I192)</f>
        <v>0</v>
      </c>
      <c r="L192" s="24" t="n">
        <f aca="false">IF(A192="",0,IFERROR(INDEX(Tariff!$B$6:$F$13,MATCH(C192,Tariff!$A$6:$A$13,0),MATCH(B192,Tariff!$B$5:$F$5,0)),0))</f>
        <v>0</v>
      </c>
      <c r="M192" s="23" t="n">
        <f aca="false">J192*L192</f>
        <v>0</v>
      </c>
      <c r="N192" s="23" t="n">
        <f aca="false">N(F192)-M192</f>
        <v>0</v>
      </c>
      <c r="O192" s="25" t="n">
        <f aca="false">IF(M192=0,0,N192/M192)</f>
        <v>0</v>
      </c>
      <c r="P192" s="23" t="n">
        <f aca="false">N(F192)-N(G192)</f>
        <v>0</v>
      </c>
      <c r="Q192" s="25" t="n">
        <f aca="false">IF(N(H192)=0,0,N(D192)/H192-1)</f>
        <v>0</v>
      </c>
    </row>
    <row r="193" customFormat="false" ht="15" hidden="false" customHeight="false" outlineLevel="0" collapsed="false">
      <c r="A193" s="21"/>
      <c r="B193" s="8"/>
      <c r="C193" s="8"/>
      <c r="D193" s="19"/>
      <c r="E193" s="19"/>
      <c r="F193" s="19"/>
      <c r="G193" s="19"/>
      <c r="H193" s="19"/>
      <c r="I193" s="22" t="n">
        <f aca="false">IF(A193="",0,DAY(EOMONTH(A193,0)))</f>
        <v>0</v>
      </c>
      <c r="J193" s="23" t="n">
        <f aca="false">N(D193)-N(E193)</f>
        <v>0</v>
      </c>
      <c r="K193" s="23" t="n">
        <f aca="false">IF(I193=0,0,N(D193)/I193)</f>
        <v>0</v>
      </c>
      <c r="L193" s="24" t="n">
        <f aca="false">IF(A193="",0,IFERROR(INDEX(Tariff!$B$6:$F$13,MATCH(C193,Tariff!$A$6:$A$13,0),MATCH(B193,Tariff!$B$5:$F$5,0)),0))</f>
        <v>0</v>
      </c>
      <c r="M193" s="23" t="n">
        <f aca="false">J193*L193</f>
        <v>0</v>
      </c>
      <c r="N193" s="23" t="n">
        <f aca="false">N(F193)-M193</f>
        <v>0</v>
      </c>
      <c r="O193" s="25" t="n">
        <f aca="false">IF(M193=0,0,N193/M193)</f>
        <v>0</v>
      </c>
      <c r="P193" s="23" t="n">
        <f aca="false">N(F193)-N(G193)</f>
        <v>0</v>
      </c>
      <c r="Q193" s="25" t="n">
        <f aca="false">IF(N(H193)=0,0,N(D193)/H193-1)</f>
        <v>0</v>
      </c>
    </row>
    <row r="194" customFormat="false" ht="15" hidden="false" customHeight="false" outlineLevel="0" collapsed="false">
      <c r="A194" s="21"/>
      <c r="B194" s="8"/>
      <c r="C194" s="8"/>
      <c r="D194" s="19"/>
      <c r="E194" s="19"/>
      <c r="F194" s="19"/>
      <c r="G194" s="19"/>
      <c r="H194" s="19"/>
      <c r="I194" s="22" t="n">
        <f aca="false">IF(A194="",0,DAY(EOMONTH(A194,0)))</f>
        <v>0</v>
      </c>
      <c r="J194" s="23" t="n">
        <f aca="false">N(D194)-N(E194)</f>
        <v>0</v>
      </c>
      <c r="K194" s="23" t="n">
        <f aca="false">IF(I194=0,0,N(D194)/I194)</f>
        <v>0</v>
      </c>
      <c r="L194" s="24" t="n">
        <f aca="false">IF(A194="",0,IFERROR(INDEX(Tariff!$B$6:$F$13,MATCH(C194,Tariff!$A$6:$A$13,0),MATCH(B194,Tariff!$B$5:$F$5,0)),0))</f>
        <v>0</v>
      </c>
      <c r="M194" s="23" t="n">
        <f aca="false">J194*L194</f>
        <v>0</v>
      </c>
      <c r="N194" s="23" t="n">
        <f aca="false">N(F194)-M194</f>
        <v>0</v>
      </c>
      <c r="O194" s="25" t="n">
        <f aca="false">IF(M194=0,0,N194/M194)</f>
        <v>0</v>
      </c>
      <c r="P194" s="23" t="n">
        <f aca="false">N(F194)-N(G194)</f>
        <v>0</v>
      </c>
      <c r="Q194" s="25" t="n">
        <f aca="false">IF(N(H194)=0,0,N(D194)/H194-1)</f>
        <v>0</v>
      </c>
    </row>
    <row r="195" customFormat="false" ht="15" hidden="false" customHeight="false" outlineLevel="0" collapsed="false">
      <c r="A195" s="21"/>
      <c r="B195" s="8"/>
      <c r="C195" s="8"/>
      <c r="D195" s="19"/>
      <c r="E195" s="19"/>
      <c r="F195" s="19"/>
      <c r="G195" s="19"/>
      <c r="H195" s="19"/>
      <c r="I195" s="22" t="n">
        <f aca="false">IF(A195="",0,DAY(EOMONTH(A195,0)))</f>
        <v>0</v>
      </c>
      <c r="J195" s="23" t="n">
        <f aca="false">N(D195)-N(E195)</f>
        <v>0</v>
      </c>
      <c r="K195" s="23" t="n">
        <f aca="false">IF(I195=0,0,N(D195)/I195)</f>
        <v>0</v>
      </c>
      <c r="L195" s="24" t="n">
        <f aca="false">IF(A195="",0,IFERROR(INDEX(Tariff!$B$6:$F$13,MATCH(C195,Tariff!$A$6:$A$13,0),MATCH(B195,Tariff!$B$5:$F$5,0)),0))</f>
        <v>0</v>
      </c>
      <c r="M195" s="23" t="n">
        <f aca="false">J195*L195</f>
        <v>0</v>
      </c>
      <c r="N195" s="23" t="n">
        <f aca="false">N(F195)-M195</f>
        <v>0</v>
      </c>
      <c r="O195" s="25" t="n">
        <f aca="false">IF(M195=0,0,N195/M195)</f>
        <v>0</v>
      </c>
      <c r="P195" s="23" t="n">
        <f aca="false">N(F195)-N(G195)</f>
        <v>0</v>
      </c>
      <c r="Q195" s="25" t="n">
        <f aca="false">IF(N(H195)=0,0,N(D195)/H195-1)</f>
        <v>0</v>
      </c>
    </row>
    <row r="196" customFormat="false" ht="15" hidden="false" customHeight="false" outlineLevel="0" collapsed="false">
      <c r="A196" s="21"/>
      <c r="B196" s="8"/>
      <c r="C196" s="8"/>
      <c r="D196" s="19"/>
      <c r="E196" s="19"/>
      <c r="F196" s="19"/>
      <c r="G196" s="19"/>
      <c r="H196" s="19"/>
      <c r="I196" s="22" t="n">
        <f aca="false">IF(A196="",0,DAY(EOMONTH(A196,0)))</f>
        <v>0</v>
      </c>
      <c r="J196" s="23" t="n">
        <f aca="false">N(D196)-N(E196)</f>
        <v>0</v>
      </c>
      <c r="K196" s="23" t="n">
        <f aca="false">IF(I196=0,0,N(D196)/I196)</f>
        <v>0</v>
      </c>
      <c r="L196" s="24" t="n">
        <f aca="false">IF(A196="",0,IFERROR(INDEX(Tariff!$B$6:$F$13,MATCH(C196,Tariff!$A$6:$A$13,0),MATCH(B196,Tariff!$B$5:$F$5,0)),0))</f>
        <v>0</v>
      </c>
      <c r="M196" s="23" t="n">
        <f aca="false">J196*L196</f>
        <v>0</v>
      </c>
      <c r="N196" s="23" t="n">
        <f aca="false">N(F196)-M196</f>
        <v>0</v>
      </c>
      <c r="O196" s="25" t="n">
        <f aca="false">IF(M196=0,0,N196/M196)</f>
        <v>0</v>
      </c>
      <c r="P196" s="23" t="n">
        <f aca="false">N(F196)-N(G196)</f>
        <v>0</v>
      </c>
      <c r="Q196" s="25" t="n">
        <f aca="false">IF(N(H196)=0,0,N(D196)/H196-1)</f>
        <v>0</v>
      </c>
    </row>
    <row r="197" customFormat="false" ht="15" hidden="false" customHeight="false" outlineLevel="0" collapsed="false">
      <c r="A197" s="21"/>
      <c r="B197" s="8"/>
      <c r="C197" s="8"/>
      <c r="D197" s="19"/>
      <c r="E197" s="19"/>
      <c r="F197" s="19"/>
      <c r="G197" s="19"/>
      <c r="H197" s="19"/>
      <c r="I197" s="22" t="n">
        <f aca="false">IF(A197="",0,DAY(EOMONTH(A197,0)))</f>
        <v>0</v>
      </c>
      <c r="J197" s="23" t="n">
        <f aca="false">N(D197)-N(E197)</f>
        <v>0</v>
      </c>
      <c r="K197" s="23" t="n">
        <f aca="false">IF(I197=0,0,N(D197)/I197)</f>
        <v>0</v>
      </c>
      <c r="L197" s="24" t="n">
        <f aca="false">IF(A197="",0,IFERROR(INDEX(Tariff!$B$6:$F$13,MATCH(C197,Tariff!$A$6:$A$13,0),MATCH(B197,Tariff!$B$5:$F$5,0)),0))</f>
        <v>0</v>
      </c>
      <c r="M197" s="23" t="n">
        <f aca="false">J197*L197</f>
        <v>0</v>
      </c>
      <c r="N197" s="23" t="n">
        <f aca="false">N(F197)-M197</f>
        <v>0</v>
      </c>
      <c r="O197" s="25" t="n">
        <f aca="false">IF(M197=0,0,N197/M197)</f>
        <v>0</v>
      </c>
      <c r="P197" s="23" t="n">
        <f aca="false">N(F197)-N(G197)</f>
        <v>0</v>
      </c>
      <c r="Q197" s="25" t="n">
        <f aca="false">IF(N(H197)=0,0,N(D197)/H197-1)</f>
        <v>0</v>
      </c>
    </row>
    <row r="198" customFormat="false" ht="15" hidden="false" customHeight="false" outlineLevel="0" collapsed="false">
      <c r="A198" s="21"/>
      <c r="B198" s="8"/>
      <c r="C198" s="8"/>
      <c r="D198" s="19"/>
      <c r="E198" s="19"/>
      <c r="F198" s="19"/>
      <c r="G198" s="19"/>
      <c r="H198" s="19"/>
      <c r="I198" s="22" t="n">
        <f aca="false">IF(A198="",0,DAY(EOMONTH(A198,0)))</f>
        <v>0</v>
      </c>
      <c r="J198" s="23" t="n">
        <f aca="false">N(D198)-N(E198)</f>
        <v>0</v>
      </c>
      <c r="K198" s="23" t="n">
        <f aca="false">IF(I198=0,0,N(D198)/I198)</f>
        <v>0</v>
      </c>
      <c r="L198" s="24" t="n">
        <f aca="false">IF(A198="",0,IFERROR(INDEX(Tariff!$B$6:$F$13,MATCH(C198,Tariff!$A$6:$A$13,0),MATCH(B198,Tariff!$B$5:$F$5,0)),0))</f>
        <v>0</v>
      </c>
      <c r="M198" s="23" t="n">
        <f aca="false">J198*L198</f>
        <v>0</v>
      </c>
      <c r="N198" s="23" t="n">
        <f aca="false">N(F198)-M198</f>
        <v>0</v>
      </c>
      <c r="O198" s="25" t="n">
        <f aca="false">IF(M198=0,0,N198/M198)</f>
        <v>0</v>
      </c>
      <c r="P198" s="23" t="n">
        <f aca="false">N(F198)-N(G198)</f>
        <v>0</v>
      </c>
      <c r="Q198" s="25" t="n">
        <f aca="false">IF(N(H198)=0,0,N(D198)/H198-1)</f>
        <v>0</v>
      </c>
    </row>
    <row r="199" customFormat="false" ht="15" hidden="false" customHeight="false" outlineLevel="0" collapsed="false">
      <c r="A199" s="21"/>
      <c r="B199" s="8"/>
      <c r="C199" s="8"/>
      <c r="D199" s="19"/>
      <c r="E199" s="19"/>
      <c r="F199" s="19"/>
      <c r="G199" s="19"/>
      <c r="H199" s="19"/>
      <c r="I199" s="22" t="n">
        <f aca="false">IF(A199="",0,DAY(EOMONTH(A199,0)))</f>
        <v>0</v>
      </c>
      <c r="J199" s="23" t="n">
        <f aca="false">N(D199)-N(E199)</f>
        <v>0</v>
      </c>
      <c r="K199" s="23" t="n">
        <f aca="false">IF(I199=0,0,N(D199)/I199)</f>
        <v>0</v>
      </c>
      <c r="L199" s="24" t="n">
        <f aca="false">IF(A199="",0,IFERROR(INDEX(Tariff!$B$6:$F$13,MATCH(C199,Tariff!$A$6:$A$13,0),MATCH(B199,Tariff!$B$5:$F$5,0)),0))</f>
        <v>0</v>
      </c>
      <c r="M199" s="23" t="n">
        <f aca="false">J199*L199</f>
        <v>0</v>
      </c>
      <c r="N199" s="23" t="n">
        <f aca="false">N(F199)-M199</f>
        <v>0</v>
      </c>
      <c r="O199" s="25" t="n">
        <f aca="false">IF(M199=0,0,N199/M199)</f>
        <v>0</v>
      </c>
      <c r="P199" s="23" t="n">
        <f aca="false">N(F199)-N(G199)</f>
        <v>0</v>
      </c>
      <c r="Q199" s="25" t="n">
        <f aca="false">IF(N(H199)=0,0,N(D199)/H199-1)</f>
        <v>0</v>
      </c>
    </row>
    <row r="200" customFormat="false" ht="15" hidden="false" customHeight="false" outlineLevel="0" collapsed="false">
      <c r="A200" s="21"/>
      <c r="B200" s="8"/>
      <c r="C200" s="8"/>
      <c r="D200" s="19"/>
      <c r="E200" s="19"/>
      <c r="F200" s="19"/>
      <c r="G200" s="19"/>
      <c r="H200" s="19"/>
      <c r="I200" s="22" t="n">
        <f aca="false">IF(A200="",0,DAY(EOMONTH(A200,0)))</f>
        <v>0</v>
      </c>
      <c r="J200" s="23" t="n">
        <f aca="false">N(D200)-N(E200)</f>
        <v>0</v>
      </c>
      <c r="K200" s="23" t="n">
        <f aca="false">IF(I200=0,0,N(D200)/I200)</f>
        <v>0</v>
      </c>
      <c r="L200" s="24" t="n">
        <f aca="false">IF(A200="",0,IFERROR(INDEX(Tariff!$B$6:$F$13,MATCH(C200,Tariff!$A$6:$A$13,0),MATCH(B200,Tariff!$B$5:$F$5,0)),0))</f>
        <v>0</v>
      </c>
      <c r="M200" s="23" t="n">
        <f aca="false">J200*L200</f>
        <v>0</v>
      </c>
      <c r="N200" s="23" t="n">
        <f aca="false">N(F200)-M200</f>
        <v>0</v>
      </c>
      <c r="O200" s="25" t="n">
        <f aca="false">IF(M200=0,0,N200/M200)</f>
        <v>0</v>
      </c>
      <c r="P200" s="23" t="n">
        <f aca="false">N(F200)-N(G200)</f>
        <v>0</v>
      </c>
      <c r="Q200" s="25" t="n">
        <f aca="false">IF(N(H200)=0,0,N(D200)/H200-1)</f>
        <v>0</v>
      </c>
    </row>
    <row r="201" customFormat="false" ht="15" hidden="false" customHeight="false" outlineLevel="0" collapsed="false">
      <c r="A201" s="21"/>
      <c r="B201" s="8"/>
      <c r="C201" s="8"/>
      <c r="D201" s="19"/>
      <c r="E201" s="19"/>
      <c r="F201" s="19"/>
      <c r="G201" s="19"/>
      <c r="H201" s="19"/>
      <c r="I201" s="22" t="n">
        <f aca="false">IF(A201="",0,DAY(EOMONTH(A201,0)))</f>
        <v>0</v>
      </c>
      <c r="J201" s="23" t="n">
        <f aca="false">N(D201)-N(E201)</f>
        <v>0</v>
      </c>
      <c r="K201" s="23" t="n">
        <f aca="false">IF(I201=0,0,N(D201)/I201)</f>
        <v>0</v>
      </c>
      <c r="L201" s="24" t="n">
        <f aca="false">IF(A201="",0,IFERROR(INDEX(Tariff!$B$6:$F$13,MATCH(C201,Tariff!$A$6:$A$13,0),MATCH(B201,Tariff!$B$5:$F$5,0)),0))</f>
        <v>0</v>
      </c>
      <c r="M201" s="23" t="n">
        <f aca="false">J201*L201</f>
        <v>0</v>
      </c>
      <c r="N201" s="23" t="n">
        <f aca="false">N(F201)-M201</f>
        <v>0</v>
      </c>
      <c r="O201" s="25" t="n">
        <f aca="false">IF(M201=0,0,N201/M201)</f>
        <v>0</v>
      </c>
      <c r="P201" s="23" t="n">
        <f aca="false">N(F201)-N(G201)</f>
        <v>0</v>
      </c>
      <c r="Q201" s="25" t="n">
        <f aca="false">IF(N(H201)=0,0,N(D201)/H201-1)</f>
        <v>0</v>
      </c>
    </row>
    <row r="202" customFormat="false" ht="15" hidden="false" customHeight="false" outlineLevel="0" collapsed="false">
      <c r="A202" s="21"/>
      <c r="B202" s="8"/>
      <c r="C202" s="8"/>
      <c r="D202" s="19"/>
      <c r="E202" s="19"/>
      <c r="F202" s="19"/>
      <c r="G202" s="19"/>
      <c r="H202" s="19"/>
      <c r="I202" s="22" t="n">
        <f aca="false">IF(A202="",0,DAY(EOMONTH(A202,0)))</f>
        <v>0</v>
      </c>
      <c r="J202" s="23" t="n">
        <f aca="false">N(D202)-N(E202)</f>
        <v>0</v>
      </c>
      <c r="K202" s="23" t="n">
        <f aca="false">IF(I202=0,0,N(D202)/I202)</f>
        <v>0</v>
      </c>
      <c r="L202" s="24" t="n">
        <f aca="false">IF(A202="",0,IFERROR(INDEX(Tariff!$B$6:$F$13,MATCH(C202,Tariff!$A$6:$A$13,0),MATCH(B202,Tariff!$B$5:$F$5,0)),0))</f>
        <v>0</v>
      </c>
      <c r="M202" s="23" t="n">
        <f aca="false">J202*L202</f>
        <v>0</v>
      </c>
      <c r="N202" s="23" t="n">
        <f aca="false">N(F202)-M202</f>
        <v>0</v>
      </c>
      <c r="O202" s="25" t="n">
        <f aca="false">IF(M202=0,0,N202/M202)</f>
        <v>0</v>
      </c>
      <c r="P202" s="23" t="n">
        <f aca="false">N(F202)-N(G202)</f>
        <v>0</v>
      </c>
      <c r="Q202" s="25" t="n">
        <f aca="false">IF(N(H202)=0,0,N(D202)/H202-1)</f>
        <v>0</v>
      </c>
    </row>
    <row r="203" customFormat="false" ht="15" hidden="false" customHeight="false" outlineLevel="0" collapsed="false">
      <c r="A203" s="21"/>
      <c r="B203" s="8"/>
      <c r="C203" s="8"/>
      <c r="D203" s="19"/>
      <c r="E203" s="19"/>
      <c r="F203" s="19"/>
      <c r="G203" s="19"/>
      <c r="H203" s="19"/>
      <c r="I203" s="22" t="n">
        <f aca="false">IF(A203="",0,DAY(EOMONTH(A203,0)))</f>
        <v>0</v>
      </c>
      <c r="J203" s="23" t="n">
        <f aca="false">N(D203)-N(E203)</f>
        <v>0</v>
      </c>
      <c r="K203" s="23" t="n">
        <f aca="false">IF(I203=0,0,N(D203)/I203)</f>
        <v>0</v>
      </c>
      <c r="L203" s="24" t="n">
        <f aca="false">IF(A203="",0,IFERROR(INDEX(Tariff!$B$6:$F$13,MATCH(C203,Tariff!$A$6:$A$13,0),MATCH(B203,Tariff!$B$5:$F$5,0)),0))</f>
        <v>0</v>
      </c>
      <c r="M203" s="23" t="n">
        <f aca="false">J203*L203</f>
        <v>0</v>
      </c>
      <c r="N203" s="23" t="n">
        <f aca="false">N(F203)-M203</f>
        <v>0</v>
      </c>
      <c r="O203" s="25" t="n">
        <f aca="false">IF(M203=0,0,N203/M203)</f>
        <v>0</v>
      </c>
      <c r="P203" s="23" t="n">
        <f aca="false">N(F203)-N(G203)</f>
        <v>0</v>
      </c>
      <c r="Q203" s="25" t="n">
        <f aca="false">IF(N(H203)=0,0,N(D203)/H203-1)</f>
        <v>0</v>
      </c>
    </row>
    <row r="204" customFormat="false" ht="15" hidden="false" customHeight="false" outlineLevel="0" collapsed="false">
      <c r="A204" s="21"/>
      <c r="B204" s="8"/>
      <c r="C204" s="8"/>
      <c r="D204" s="19"/>
      <c r="E204" s="19"/>
      <c r="F204" s="19"/>
      <c r="G204" s="19"/>
      <c r="H204" s="19"/>
      <c r="I204" s="22" t="n">
        <f aca="false">IF(A204="",0,DAY(EOMONTH(A204,0)))</f>
        <v>0</v>
      </c>
      <c r="J204" s="23" t="n">
        <f aca="false">N(D204)-N(E204)</f>
        <v>0</v>
      </c>
      <c r="K204" s="23" t="n">
        <f aca="false">IF(I204=0,0,N(D204)/I204)</f>
        <v>0</v>
      </c>
      <c r="L204" s="24" t="n">
        <f aca="false">IF(A204="",0,IFERROR(INDEX(Tariff!$B$6:$F$13,MATCH(C204,Tariff!$A$6:$A$13,0),MATCH(B204,Tariff!$B$5:$F$5,0)),0))</f>
        <v>0</v>
      </c>
      <c r="M204" s="23" t="n">
        <f aca="false">J204*L204</f>
        <v>0</v>
      </c>
      <c r="N204" s="23" t="n">
        <f aca="false">N(F204)-M204</f>
        <v>0</v>
      </c>
      <c r="O204" s="25" t="n">
        <f aca="false">IF(M204=0,0,N204/M204)</f>
        <v>0</v>
      </c>
      <c r="P204" s="23" t="n">
        <f aca="false">N(F204)-N(G204)</f>
        <v>0</v>
      </c>
      <c r="Q204" s="25" t="n">
        <f aca="false">IF(N(H204)=0,0,N(D204)/H204-1)</f>
        <v>0</v>
      </c>
    </row>
    <row r="205" customFormat="false" ht="15" hidden="false" customHeight="false" outlineLevel="0" collapsed="false">
      <c r="A205" s="21"/>
      <c r="B205" s="8"/>
      <c r="C205" s="8"/>
      <c r="D205" s="19"/>
      <c r="E205" s="19"/>
      <c r="F205" s="19"/>
      <c r="G205" s="19"/>
      <c r="H205" s="19"/>
      <c r="I205" s="22" t="n">
        <f aca="false">IF(A205="",0,DAY(EOMONTH(A205,0)))</f>
        <v>0</v>
      </c>
      <c r="J205" s="23" t="n">
        <f aca="false">N(D205)-N(E205)</f>
        <v>0</v>
      </c>
      <c r="K205" s="23" t="n">
        <f aca="false">IF(I205=0,0,N(D205)/I205)</f>
        <v>0</v>
      </c>
      <c r="L205" s="24" t="n">
        <f aca="false">IF(A205="",0,IFERROR(INDEX(Tariff!$B$6:$F$13,MATCH(C205,Tariff!$A$6:$A$13,0),MATCH(B205,Tariff!$B$5:$F$5,0)),0))</f>
        <v>0</v>
      </c>
      <c r="M205" s="23" t="n">
        <f aca="false">J205*L205</f>
        <v>0</v>
      </c>
      <c r="N205" s="23" t="n">
        <f aca="false">N(F205)-M205</f>
        <v>0</v>
      </c>
      <c r="O205" s="25" t="n">
        <f aca="false">IF(M205=0,0,N205/M205)</f>
        <v>0</v>
      </c>
      <c r="P205" s="23" t="n">
        <f aca="false">N(F205)-N(G205)</f>
        <v>0</v>
      </c>
      <c r="Q205" s="25" t="n">
        <f aca="false">IF(N(H205)=0,0,N(D205)/H205-1)</f>
        <v>0</v>
      </c>
    </row>
    <row r="206" customFormat="false" ht="15" hidden="false" customHeight="false" outlineLevel="0" collapsed="false">
      <c r="A206" s="21"/>
      <c r="B206" s="8"/>
      <c r="C206" s="8"/>
      <c r="D206" s="19"/>
      <c r="E206" s="19"/>
      <c r="F206" s="19"/>
      <c r="G206" s="19"/>
      <c r="H206" s="19"/>
      <c r="I206" s="22" t="n">
        <f aca="false">IF(A206="",0,DAY(EOMONTH(A206,0)))</f>
        <v>0</v>
      </c>
      <c r="J206" s="23" t="n">
        <f aca="false">N(D206)-N(E206)</f>
        <v>0</v>
      </c>
      <c r="K206" s="23" t="n">
        <f aca="false">IF(I206=0,0,N(D206)/I206)</f>
        <v>0</v>
      </c>
      <c r="L206" s="24" t="n">
        <f aca="false">IF(A206="",0,IFERROR(INDEX(Tariff!$B$6:$F$13,MATCH(C206,Tariff!$A$6:$A$13,0),MATCH(B206,Tariff!$B$5:$F$5,0)),0))</f>
        <v>0</v>
      </c>
      <c r="M206" s="23" t="n">
        <f aca="false">J206*L206</f>
        <v>0</v>
      </c>
      <c r="N206" s="23" t="n">
        <f aca="false">N(F206)-M206</f>
        <v>0</v>
      </c>
      <c r="O206" s="25" t="n">
        <f aca="false">IF(M206=0,0,N206/M206)</f>
        <v>0</v>
      </c>
      <c r="P206" s="23" t="n">
        <f aca="false">N(F206)-N(G206)</f>
        <v>0</v>
      </c>
      <c r="Q206" s="25" t="n">
        <f aca="false">IF(N(H206)=0,0,N(D206)/H206-1)</f>
        <v>0</v>
      </c>
    </row>
    <row r="207" customFormat="false" ht="15" hidden="false" customHeight="false" outlineLevel="0" collapsed="false">
      <c r="A207" s="21"/>
      <c r="B207" s="8"/>
      <c r="C207" s="8"/>
      <c r="D207" s="19"/>
      <c r="E207" s="19"/>
      <c r="F207" s="19"/>
      <c r="G207" s="19"/>
      <c r="H207" s="19"/>
      <c r="I207" s="22" t="n">
        <f aca="false">IF(A207="",0,DAY(EOMONTH(A207,0)))</f>
        <v>0</v>
      </c>
      <c r="J207" s="23" t="n">
        <f aca="false">N(D207)-N(E207)</f>
        <v>0</v>
      </c>
      <c r="K207" s="23" t="n">
        <f aca="false">IF(I207=0,0,N(D207)/I207)</f>
        <v>0</v>
      </c>
      <c r="L207" s="24" t="n">
        <f aca="false">IF(A207="",0,IFERROR(INDEX(Tariff!$B$6:$F$13,MATCH(C207,Tariff!$A$6:$A$13,0),MATCH(B207,Tariff!$B$5:$F$5,0)),0))</f>
        <v>0</v>
      </c>
      <c r="M207" s="23" t="n">
        <f aca="false">J207*L207</f>
        <v>0</v>
      </c>
      <c r="N207" s="23" t="n">
        <f aca="false">N(F207)-M207</f>
        <v>0</v>
      </c>
      <c r="O207" s="25" t="n">
        <f aca="false">IF(M207=0,0,N207/M207)</f>
        <v>0</v>
      </c>
      <c r="P207" s="23" t="n">
        <f aca="false">N(F207)-N(G207)</f>
        <v>0</v>
      </c>
      <c r="Q207" s="25" t="n">
        <f aca="false">IF(N(H207)=0,0,N(D207)/H207-1)</f>
        <v>0</v>
      </c>
    </row>
    <row r="208" customFormat="false" ht="15" hidden="false" customHeight="false" outlineLevel="0" collapsed="false">
      <c r="A208" s="21"/>
      <c r="B208" s="8"/>
      <c r="C208" s="8"/>
      <c r="D208" s="19"/>
      <c r="E208" s="19"/>
      <c r="F208" s="19"/>
      <c r="G208" s="19"/>
      <c r="H208" s="19"/>
      <c r="I208" s="22" t="n">
        <f aca="false">IF(A208="",0,DAY(EOMONTH(A208,0)))</f>
        <v>0</v>
      </c>
      <c r="J208" s="23" t="n">
        <f aca="false">N(D208)-N(E208)</f>
        <v>0</v>
      </c>
      <c r="K208" s="23" t="n">
        <f aca="false">IF(I208=0,0,N(D208)/I208)</f>
        <v>0</v>
      </c>
      <c r="L208" s="24" t="n">
        <f aca="false">IF(A208="",0,IFERROR(INDEX(Tariff!$B$6:$F$13,MATCH(C208,Tariff!$A$6:$A$13,0),MATCH(B208,Tariff!$B$5:$F$5,0)),0))</f>
        <v>0</v>
      </c>
      <c r="M208" s="23" t="n">
        <f aca="false">J208*L208</f>
        <v>0</v>
      </c>
      <c r="N208" s="23" t="n">
        <f aca="false">N(F208)-M208</f>
        <v>0</v>
      </c>
      <c r="O208" s="25" t="n">
        <f aca="false">IF(M208=0,0,N208/M208)</f>
        <v>0</v>
      </c>
      <c r="P208" s="23" t="n">
        <f aca="false">N(F208)-N(G208)</f>
        <v>0</v>
      </c>
      <c r="Q208" s="25" t="n">
        <f aca="false">IF(N(H208)=0,0,N(D208)/H208-1)</f>
        <v>0</v>
      </c>
    </row>
    <row r="209" customFormat="false" ht="15" hidden="false" customHeight="false" outlineLevel="0" collapsed="false">
      <c r="A209" s="21"/>
      <c r="B209" s="8"/>
      <c r="C209" s="8"/>
      <c r="D209" s="19"/>
      <c r="E209" s="19"/>
      <c r="F209" s="19"/>
      <c r="G209" s="19"/>
      <c r="H209" s="19"/>
      <c r="I209" s="22" t="n">
        <f aca="false">IF(A209="",0,DAY(EOMONTH(A209,0)))</f>
        <v>0</v>
      </c>
      <c r="J209" s="23" t="n">
        <f aca="false">N(D209)-N(E209)</f>
        <v>0</v>
      </c>
      <c r="K209" s="23" t="n">
        <f aca="false">IF(I209=0,0,N(D209)/I209)</f>
        <v>0</v>
      </c>
      <c r="L209" s="24" t="n">
        <f aca="false">IF(A209="",0,IFERROR(INDEX(Tariff!$B$6:$F$13,MATCH(C209,Tariff!$A$6:$A$13,0),MATCH(B209,Tariff!$B$5:$F$5,0)),0))</f>
        <v>0</v>
      </c>
      <c r="M209" s="23" t="n">
        <f aca="false">J209*L209</f>
        <v>0</v>
      </c>
      <c r="N209" s="23" t="n">
        <f aca="false">N(F209)-M209</f>
        <v>0</v>
      </c>
      <c r="O209" s="25" t="n">
        <f aca="false">IF(M209=0,0,N209/M209)</f>
        <v>0</v>
      </c>
      <c r="P209" s="23" t="n">
        <f aca="false">N(F209)-N(G209)</f>
        <v>0</v>
      </c>
      <c r="Q209" s="25" t="n">
        <f aca="false">IF(N(H209)=0,0,N(D209)/H209-1)</f>
        <v>0</v>
      </c>
    </row>
    <row r="210" customFormat="false" ht="15" hidden="false" customHeight="false" outlineLevel="0" collapsed="false">
      <c r="A210" s="21"/>
      <c r="B210" s="8"/>
      <c r="C210" s="8"/>
      <c r="D210" s="19"/>
      <c r="E210" s="19"/>
      <c r="F210" s="19"/>
      <c r="G210" s="19"/>
      <c r="H210" s="19"/>
      <c r="I210" s="22" t="n">
        <f aca="false">IF(A210="",0,DAY(EOMONTH(A210,0)))</f>
        <v>0</v>
      </c>
      <c r="J210" s="23" t="n">
        <f aca="false">N(D210)-N(E210)</f>
        <v>0</v>
      </c>
      <c r="K210" s="23" t="n">
        <f aca="false">IF(I210=0,0,N(D210)/I210)</f>
        <v>0</v>
      </c>
      <c r="L210" s="24" t="n">
        <f aca="false">IF(A210="",0,IFERROR(INDEX(Tariff!$B$6:$F$13,MATCH(C210,Tariff!$A$6:$A$13,0),MATCH(B210,Tariff!$B$5:$F$5,0)),0))</f>
        <v>0</v>
      </c>
      <c r="M210" s="23" t="n">
        <f aca="false">J210*L210</f>
        <v>0</v>
      </c>
      <c r="N210" s="23" t="n">
        <f aca="false">N(F210)-M210</f>
        <v>0</v>
      </c>
      <c r="O210" s="25" t="n">
        <f aca="false">IF(M210=0,0,N210/M210)</f>
        <v>0</v>
      </c>
      <c r="P210" s="23" t="n">
        <f aca="false">N(F210)-N(G210)</f>
        <v>0</v>
      </c>
      <c r="Q210" s="25" t="n">
        <f aca="false">IF(N(H210)=0,0,N(D210)/H210-1)</f>
        <v>0</v>
      </c>
    </row>
    <row r="211" customFormat="false" ht="15" hidden="false" customHeight="false" outlineLevel="0" collapsed="false">
      <c r="A211" s="21"/>
      <c r="B211" s="8"/>
      <c r="C211" s="8"/>
      <c r="D211" s="19"/>
      <c r="E211" s="19"/>
      <c r="F211" s="19"/>
      <c r="G211" s="19"/>
      <c r="H211" s="19"/>
      <c r="I211" s="22" t="n">
        <f aca="false">IF(A211="",0,DAY(EOMONTH(A211,0)))</f>
        <v>0</v>
      </c>
      <c r="J211" s="23" t="n">
        <f aca="false">N(D211)-N(E211)</f>
        <v>0</v>
      </c>
      <c r="K211" s="23" t="n">
        <f aca="false">IF(I211=0,0,N(D211)/I211)</f>
        <v>0</v>
      </c>
      <c r="L211" s="24" t="n">
        <f aca="false">IF(A211="",0,IFERROR(INDEX(Tariff!$B$6:$F$13,MATCH(C211,Tariff!$A$6:$A$13,0),MATCH(B211,Tariff!$B$5:$F$5,0)),0))</f>
        <v>0</v>
      </c>
      <c r="M211" s="23" t="n">
        <f aca="false">J211*L211</f>
        <v>0</v>
      </c>
      <c r="N211" s="23" t="n">
        <f aca="false">N(F211)-M211</f>
        <v>0</v>
      </c>
      <c r="O211" s="25" t="n">
        <f aca="false">IF(M211=0,0,N211/M211)</f>
        <v>0</v>
      </c>
      <c r="P211" s="23" t="n">
        <f aca="false">N(F211)-N(G211)</f>
        <v>0</v>
      </c>
      <c r="Q211" s="25" t="n">
        <f aca="false">IF(N(H211)=0,0,N(D211)/H211-1)</f>
        <v>0</v>
      </c>
    </row>
    <row r="212" customFormat="false" ht="15" hidden="false" customHeight="false" outlineLevel="0" collapsed="false">
      <c r="A212" s="21"/>
      <c r="B212" s="8"/>
      <c r="C212" s="8"/>
      <c r="D212" s="19"/>
      <c r="E212" s="19"/>
      <c r="F212" s="19"/>
      <c r="G212" s="19"/>
      <c r="H212" s="19"/>
      <c r="I212" s="22" t="n">
        <f aca="false">IF(A212="",0,DAY(EOMONTH(A212,0)))</f>
        <v>0</v>
      </c>
      <c r="J212" s="23" t="n">
        <f aca="false">N(D212)-N(E212)</f>
        <v>0</v>
      </c>
      <c r="K212" s="23" t="n">
        <f aca="false">IF(I212=0,0,N(D212)/I212)</f>
        <v>0</v>
      </c>
      <c r="L212" s="24" t="n">
        <f aca="false">IF(A212="",0,IFERROR(INDEX(Tariff!$B$6:$F$13,MATCH(C212,Tariff!$A$6:$A$13,0),MATCH(B212,Tariff!$B$5:$F$5,0)),0))</f>
        <v>0</v>
      </c>
      <c r="M212" s="23" t="n">
        <f aca="false">J212*L212</f>
        <v>0</v>
      </c>
      <c r="N212" s="23" t="n">
        <f aca="false">N(F212)-M212</f>
        <v>0</v>
      </c>
      <c r="O212" s="25" t="n">
        <f aca="false">IF(M212=0,0,N212/M212)</f>
        <v>0</v>
      </c>
      <c r="P212" s="23" t="n">
        <f aca="false">N(F212)-N(G212)</f>
        <v>0</v>
      </c>
      <c r="Q212" s="25" t="n">
        <f aca="false">IF(N(H212)=0,0,N(D212)/H212-1)</f>
        <v>0</v>
      </c>
    </row>
    <row r="213" customFormat="false" ht="15" hidden="false" customHeight="false" outlineLevel="0" collapsed="false">
      <c r="A213" s="21"/>
      <c r="B213" s="8"/>
      <c r="C213" s="8"/>
      <c r="D213" s="19"/>
      <c r="E213" s="19"/>
      <c r="F213" s="19"/>
      <c r="G213" s="19"/>
      <c r="H213" s="19"/>
      <c r="I213" s="22" t="n">
        <f aca="false">IF(A213="",0,DAY(EOMONTH(A213,0)))</f>
        <v>0</v>
      </c>
      <c r="J213" s="23" t="n">
        <f aca="false">N(D213)-N(E213)</f>
        <v>0</v>
      </c>
      <c r="K213" s="23" t="n">
        <f aca="false">IF(I213=0,0,N(D213)/I213)</f>
        <v>0</v>
      </c>
      <c r="L213" s="24" t="n">
        <f aca="false">IF(A213="",0,IFERROR(INDEX(Tariff!$B$6:$F$13,MATCH(C213,Tariff!$A$6:$A$13,0),MATCH(B213,Tariff!$B$5:$F$5,0)),0))</f>
        <v>0</v>
      </c>
      <c r="M213" s="23" t="n">
        <f aca="false">J213*L213</f>
        <v>0</v>
      </c>
      <c r="N213" s="23" t="n">
        <f aca="false">N(F213)-M213</f>
        <v>0</v>
      </c>
      <c r="O213" s="25" t="n">
        <f aca="false">IF(M213=0,0,N213/M213)</f>
        <v>0</v>
      </c>
      <c r="P213" s="23" t="n">
        <f aca="false">N(F213)-N(G213)</f>
        <v>0</v>
      </c>
      <c r="Q213" s="25" t="n">
        <f aca="false">IF(N(H213)=0,0,N(D213)/H213-1)</f>
        <v>0</v>
      </c>
    </row>
    <row r="214" customFormat="false" ht="15" hidden="false" customHeight="false" outlineLevel="0" collapsed="false">
      <c r="A214" s="21"/>
      <c r="B214" s="8"/>
      <c r="C214" s="8"/>
      <c r="D214" s="19"/>
      <c r="E214" s="19"/>
      <c r="F214" s="19"/>
      <c r="G214" s="19"/>
      <c r="H214" s="19"/>
      <c r="I214" s="22" t="n">
        <f aca="false">IF(A214="",0,DAY(EOMONTH(A214,0)))</f>
        <v>0</v>
      </c>
      <c r="J214" s="23" t="n">
        <f aca="false">N(D214)-N(E214)</f>
        <v>0</v>
      </c>
      <c r="K214" s="23" t="n">
        <f aca="false">IF(I214=0,0,N(D214)/I214)</f>
        <v>0</v>
      </c>
      <c r="L214" s="24" t="n">
        <f aca="false">IF(A214="",0,IFERROR(INDEX(Tariff!$B$6:$F$13,MATCH(C214,Tariff!$A$6:$A$13,0),MATCH(B214,Tariff!$B$5:$F$5,0)),0))</f>
        <v>0</v>
      </c>
      <c r="M214" s="23" t="n">
        <f aca="false">J214*L214</f>
        <v>0</v>
      </c>
      <c r="N214" s="23" t="n">
        <f aca="false">N(F214)-M214</f>
        <v>0</v>
      </c>
      <c r="O214" s="25" t="n">
        <f aca="false">IF(M214=0,0,N214/M214)</f>
        <v>0</v>
      </c>
      <c r="P214" s="23" t="n">
        <f aca="false">N(F214)-N(G214)</f>
        <v>0</v>
      </c>
      <c r="Q214" s="25" t="n">
        <f aca="false">IF(N(H214)=0,0,N(D214)/H214-1)</f>
        <v>0</v>
      </c>
    </row>
    <row r="215" customFormat="false" ht="15" hidden="false" customHeight="false" outlineLevel="0" collapsed="false">
      <c r="A215" s="21"/>
      <c r="B215" s="8"/>
      <c r="C215" s="8"/>
      <c r="D215" s="19"/>
      <c r="E215" s="19"/>
      <c r="F215" s="19"/>
      <c r="G215" s="19"/>
      <c r="H215" s="19"/>
      <c r="I215" s="22" t="n">
        <f aca="false">IF(A215="",0,DAY(EOMONTH(A215,0)))</f>
        <v>0</v>
      </c>
      <c r="J215" s="23" t="n">
        <f aca="false">N(D215)-N(E215)</f>
        <v>0</v>
      </c>
      <c r="K215" s="23" t="n">
        <f aca="false">IF(I215=0,0,N(D215)/I215)</f>
        <v>0</v>
      </c>
      <c r="L215" s="24" t="n">
        <f aca="false">IF(A215="",0,IFERROR(INDEX(Tariff!$B$6:$F$13,MATCH(C215,Tariff!$A$6:$A$13,0),MATCH(B215,Tariff!$B$5:$F$5,0)),0))</f>
        <v>0</v>
      </c>
      <c r="M215" s="23" t="n">
        <f aca="false">J215*L215</f>
        <v>0</v>
      </c>
      <c r="N215" s="23" t="n">
        <f aca="false">N(F215)-M215</f>
        <v>0</v>
      </c>
      <c r="O215" s="25" t="n">
        <f aca="false">IF(M215=0,0,N215/M215)</f>
        <v>0</v>
      </c>
      <c r="P215" s="23" t="n">
        <f aca="false">N(F215)-N(G215)</f>
        <v>0</v>
      </c>
      <c r="Q215" s="25" t="n">
        <f aca="false">IF(N(H215)=0,0,N(D215)/H215-1)</f>
        <v>0</v>
      </c>
    </row>
    <row r="216" customFormat="false" ht="15" hidden="false" customHeight="false" outlineLevel="0" collapsed="false">
      <c r="A216" s="21"/>
      <c r="B216" s="8"/>
      <c r="C216" s="8"/>
      <c r="D216" s="19"/>
      <c r="E216" s="19"/>
      <c r="F216" s="19"/>
      <c r="G216" s="19"/>
      <c r="H216" s="19"/>
      <c r="I216" s="22" t="n">
        <f aca="false">IF(A216="",0,DAY(EOMONTH(A216,0)))</f>
        <v>0</v>
      </c>
      <c r="J216" s="23" t="n">
        <f aca="false">N(D216)-N(E216)</f>
        <v>0</v>
      </c>
      <c r="K216" s="23" t="n">
        <f aca="false">IF(I216=0,0,N(D216)/I216)</f>
        <v>0</v>
      </c>
      <c r="L216" s="24" t="n">
        <f aca="false">IF(A216="",0,IFERROR(INDEX(Tariff!$B$6:$F$13,MATCH(C216,Tariff!$A$6:$A$13,0),MATCH(B216,Tariff!$B$5:$F$5,0)),0))</f>
        <v>0</v>
      </c>
      <c r="M216" s="23" t="n">
        <f aca="false">J216*L216</f>
        <v>0</v>
      </c>
      <c r="N216" s="23" t="n">
        <f aca="false">N(F216)-M216</f>
        <v>0</v>
      </c>
      <c r="O216" s="25" t="n">
        <f aca="false">IF(M216=0,0,N216/M216)</f>
        <v>0</v>
      </c>
      <c r="P216" s="23" t="n">
        <f aca="false">N(F216)-N(G216)</f>
        <v>0</v>
      </c>
      <c r="Q216" s="25" t="n">
        <f aca="false">IF(N(H216)=0,0,N(D216)/H216-1)</f>
        <v>0</v>
      </c>
    </row>
    <row r="217" customFormat="false" ht="15" hidden="false" customHeight="false" outlineLevel="0" collapsed="false">
      <c r="A217" s="21"/>
      <c r="B217" s="8"/>
      <c r="C217" s="8"/>
      <c r="D217" s="19"/>
      <c r="E217" s="19"/>
      <c r="F217" s="19"/>
      <c r="G217" s="19"/>
      <c r="H217" s="19"/>
      <c r="I217" s="22" t="n">
        <f aca="false">IF(A217="",0,DAY(EOMONTH(A217,0)))</f>
        <v>0</v>
      </c>
      <c r="J217" s="23" t="n">
        <f aca="false">N(D217)-N(E217)</f>
        <v>0</v>
      </c>
      <c r="K217" s="23" t="n">
        <f aca="false">IF(I217=0,0,N(D217)/I217)</f>
        <v>0</v>
      </c>
      <c r="L217" s="24" t="n">
        <f aca="false">IF(A217="",0,IFERROR(INDEX(Tariff!$B$6:$F$13,MATCH(C217,Tariff!$A$6:$A$13,0),MATCH(B217,Tariff!$B$5:$F$5,0)),0))</f>
        <v>0</v>
      </c>
      <c r="M217" s="23" t="n">
        <f aca="false">J217*L217</f>
        <v>0</v>
      </c>
      <c r="N217" s="23" t="n">
        <f aca="false">N(F217)-M217</f>
        <v>0</v>
      </c>
      <c r="O217" s="25" t="n">
        <f aca="false">IF(M217=0,0,N217/M217)</f>
        <v>0</v>
      </c>
      <c r="P217" s="23" t="n">
        <f aca="false">N(F217)-N(G217)</f>
        <v>0</v>
      </c>
      <c r="Q217" s="25" t="n">
        <f aca="false">IF(N(H217)=0,0,N(D217)/H217-1)</f>
        <v>0</v>
      </c>
    </row>
    <row r="218" customFormat="false" ht="15" hidden="false" customHeight="false" outlineLevel="0" collapsed="false">
      <c r="A218" s="21"/>
      <c r="B218" s="8"/>
      <c r="C218" s="8"/>
      <c r="D218" s="19"/>
      <c r="E218" s="19"/>
      <c r="F218" s="19"/>
      <c r="G218" s="19"/>
      <c r="H218" s="19"/>
      <c r="I218" s="22" t="n">
        <f aca="false">IF(A218="",0,DAY(EOMONTH(A218,0)))</f>
        <v>0</v>
      </c>
      <c r="J218" s="23" t="n">
        <f aca="false">N(D218)-N(E218)</f>
        <v>0</v>
      </c>
      <c r="K218" s="23" t="n">
        <f aca="false">IF(I218=0,0,N(D218)/I218)</f>
        <v>0</v>
      </c>
      <c r="L218" s="24" t="n">
        <f aca="false">IF(A218="",0,IFERROR(INDEX(Tariff!$B$6:$F$13,MATCH(C218,Tariff!$A$6:$A$13,0),MATCH(B218,Tariff!$B$5:$F$5,0)),0))</f>
        <v>0</v>
      </c>
      <c r="M218" s="23" t="n">
        <f aca="false">J218*L218</f>
        <v>0</v>
      </c>
      <c r="N218" s="23" t="n">
        <f aca="false">N(F218)-M218</f>
        <v>0</v>
      </c>
      <c r="O218" s="25" t="n">
        <f aca="false">IF(M218=0,0,N218/M218)</f>
        <v>0</v>
      </c>
      <c r="P218" s="23" t="n">
        <f aca="false">N(F218)-N(G218)</f>
        <v>0</v>
      </c>
      <c r="Q218" s="25" t="n">
        <f aca="false">IF(N(H218)=0,0,N(D218)/H218-1)</f>
        <v>0</v>
      </c>
    </row>
    <row r="219" customFormat="false" ht="15" hidden="false" customHeight="false" outlineLevel="0" collapsed="false">
      <c r="A219" s="21"/>
      <c r="B219" s="8"/>
      <c r="C219" s="8"/>
      <c r="D219" s="19"/>
      <c r="E219" s="19"/>
      <c r="F219" s="19"/>
      <c r="G219" s="19"/>
      <c r="H219" s="19"/>
      <c r="I219" s="22" t="n">
        <f aca="false">IF(A219="",0,DAY(EOMONTH(A219,0)))</f>
        <v>0</v>
      </c>
      <c r="J219" s="23" t="n">
        <f aca="false">N(D219)-N(E219)</f>
        <v>0</v>
      </c>
      <c r="K219" s="23" t="n">
        <f aca="false">IF(I219=0,0,N(D219)/I219)</f>
        <v>0</v>
      </c>
      <c r="L219" s="24" t="n">
        <f aca="false">IF(A219="",0,IFERROR(INDEX(Tariff!$B$6:$F$13,MATCH(C219,Tariff!$A$6:$A$13,0),MATCH(B219,Tariff!$B$5:$F$5,0)),0))</f>
        <v>0</v>
      </c>
      <c r="M219" s="23" t="n">
        <f aca="false">J219*L219</f>
        <v>0</v>
      </c>
      <c r="N219" s="23" t="n">
        <f aca="false">N(F219)-M219</f>
        <v>0</v>
      </c>
      <c r="O219" s="25" t="n">
        <f aca="false">IF(M219=0,0,N219/M219)</f>
        <v>0</v>
      </c>
      <c r="P219" s="23" t="n">
        <f aca="false">N(F219)-N(G219)</f>
        <v>0</v>
      </c>
      <c r="Q219" s="25" t="n">
        <f aca="false">IF(N(H219)=0,0,N(D219)/H219-1)</f>
        <v>0</v>
      </c>
    </row>
    <row r="220" customFormat="false" ht="15" hidden="false" customHeight="false" outlineLevel="0" collapsed="false">
      <c r="A220" s="21"/>
      <c r="B220" s="8"/>
      <c r="C220" s="8"/>
      <c r="D220" s="19"/>
      <c r="E220" s="19"/>
      <c r="F220" s="19"/>
      <c r="G220" s="19"/>
      <c r="H220" s="19"/>
      <c r="I220" s="22" t="n">
        <f aca="false">IF(A220="",0,DAY(EOMONTH(A220,0)))</f>
        <v>0</v>
      </c>
      <c r="J220" s="23" t="n">
        <f aca="false">N(D220)-N(E220)</f>
        <v>0</v>
      </c>
      <c r="K220" s="23" t="n">
        <f aca="false">IF(I220=0,0,N(D220)/I220)</f>
        <v>0</v>
      </c>
      <c r="L220" s="24" t="n">
        <f aca="false">IF(A220="",0,IFERROR(INDEX(Tariff!$B$6:$F$13,MATCH(C220,Tariff!$A$6:$A$13,0),MATCH(B220,Tariff!$B$5:$F$5,0)),0))</f>
        <v>0</v>
      </c>
      <c r="M220" s="23" t="n">
        <f aca="false">J220*L220</f>
        <v>0</v>
      </c>
      <c r="N220" s="23" t="n">
        <f aca="false">N(F220)-M220</f>
        <v>0</v>
      </c>
      <c r="O220" s="25" t="n">
        <f aca="false">IF(M220=0,0,N220/M220)</f>
        <v>0</v>
      </c>
      <c r="P220" s="23" t="n">
        <f aca="false">N(F220)-N(G220)</f>
        <v>0</v>
      </c>
      <c r="Q220" s="25" t="n">
        <f aca="false">IF(N(H220)=0,0,N(D220)/H220-1)</f>
        <v>0</v>
      </c>
    </row>
    <row r="221" customFormat="false" ht="15" hidden="false" customHeight="false" outlineLevel="0" collapsed="false">
      <c r="A221" s="21"/>
      <c r="B221" s="8"/>
      <c r="C221" s="8"/>
      <c r="D221" s="19"/>
      <c r="E221" s="19"/>
      <c r="F221" s="19"/>
      <c r="G221" s="19"/>
      <c r="H221" s="19"/>
      <c r="I221" s="22" t="n">
        <f aca="false">IF(A221="",0,DAY(EOMONTH(A221,0)))</f>
        <v>0</v>
      </c>
      <c r="J221" s="23" t="n">
        <f aca="false">N(D221)-N(E221)</f>
        <v>0</v>
      </c>
      <c r="K221" s="23" t="n">
        <f aca="false">IF(I221=0,0,N(D221)/I221)</f>
        <v>0</v>
      </c>
      <c r="L221" s="24" t="n">
        <f aca="false">IF(A221="",0,IFERROR(INDEX(Tariff!$B$6:$F$13,MATCH(C221,Tariff!$A$6:$A$13,0),MATCH(B221,Tariff!$B$5:$F$5,0)),0))</f>
        <v>0</v>
      </c>
      <c r="M221" s="23" t="n">
        <f aca="false">J221*L221</f>
        <v>0</v>
      </c>
      <c r="N221" s="23" t="n">
        <f aca="false">N(F221)-M221</f>
        <v>0</v>
      </c>
      <c r="O221" s="25" t="n">
        <f aca="false">IF(M221=0,0,N221/M221)</f>
        <v>0</v>
      </c>
      <c r="P221" s="23" t="n">
        <f aca="false">N(F221)-N(G221)</f>
        <v>0</v>
      </c>
      <c r="Q221" s="25" t="n">
        <f aca="false">IF(N(H221)=0,0,N(D221)/H221-1)</f>
        <v>0</v>
      </c>
    </row>
    <row r="222" customFormat="false" ht="15" hidden="false" customHeight="false" outlineLevel="0" collapsed="false">
      <c r="A222" s="21"/>
      <c r="B222" s="8"/>
      <c r="C222" s="8"/>
      <c r="D222" s="19"/>
      <c r="E222" s="19"/>
      <c r="F222" s="19"/>
      <c r="G222" s="19"/>
      <c r="H222" s="19"/>
      <c r="I222" s="22" t="n">
        <f aca="false">IF(A222="",0,DAY(EOMONTH(A222,0)))</f>
        <v>0</v>
      </c>
      <c r="J222" s="23" t="n">
        <f aca="false">N(D222)-N(E222)</f>
        <v>0</v>
      </c>
      <c r="K222" s="23" t="n">
        <f aca="false">IF(I222=0,0,N(D222)/I222)</f>
        <v>0</v>
      </c>
      <c r="L222" s="24" t="n">
        <f aca="false">IF(A222="",0,IFERROR(INDEX(Tariff!$B$6:$F$13,MATCH(C222,Tariff!$A$6:$A$13,0),MATCH(B222,Tariff!$B$5:$F$5,0)),0))</f>
        <v>0</v>
      </c>
      <c r="M222" s="23" t="n">
        <f aca="false">J222*L222</f>
        <v>0</v>
      </c>
      <c r="N222" s="23" t="n">
        <f aca="false">N(F222)-M222</f>
        <v>0</v>
      </c>
      <c r="O222" s="25" t="n">
        <f aca="false">IF(M222=0,0,N222/M222)</f>
        <v>0</v>
      </c>
      <c r="P222" s="23" t="n">
        <f aca="false">N(F222)-N(G222)</f>
        <v>0</v>
      </c>
      <c r="Q222" s="25" t="n">
        <f aca="false">IF(N(H222)=0,0,N(D222)/H222-1)</f>
        <v>0</v>
      </c>
    </row>
    <row r="223" customFormat="false" ht="15" hidden="false" customHeight="false" outlineLevel="0" collapsed="false">
      <c r="A223" s="21"/>
      <c r="B223" s="8"/>
      <c r="C223" s="8"/>
      <c r="D223" s="19"/>
      <c r="E223" s="19"/>
      <c r="F223" s="19"/>
      <c r="G223" s="19"/>
      <c r="H223" s="19"/>
      <c r="I223" s="22" t="n">
        <f aca="false">IF(A223="",0,DAY(EOMONTH(A223,0)))</f>
        <v>0</v>
      </c>
      <c r="J223" s="23" t="n">
        <f aca="false">N(D223)-N(E223)</f>
        <v>0</v>
      </c>
      <c r="K223" s="23" t="n">
        <f aca="false">IF(I223=0,0,N(D223)/I223)</f>
        <v>0</v>
      </c>
      <c r="L223" s="24" t="n">
        <f aca="false">IF(A223="",0,IFERROR(INDEX(Tariff!$B$6:$F$13,MATCH(C223,Tariff!$A$6:$A$13,0),MATCH(B223,Tariff!$B$5:$F$5,0)),0))</f>
        <v>0</v>
      </c>
      <c r="M223" s="23" t="n">
        <f aca="false">J223*L223</f>
        <v>0</v>
      </c>
      <c r="N223" s="23" t="n">
        <f aca="false">N(F223)-M223</f>
        <v>0</v>
      </c>
      <c r="O223" s="25" t="n">
        <f aca="false">IF(M223=0,0,N223/M223)</f>
        <v>0</v>
      </c>
      <c r="P223" s="23" t="n">
        <f aca="false">N(F223)-N(G223)</f>
        <v>0</v>
      </c>
      <c r="Q223" s="25" t="n">
        <f aca="false">IF(N(H223)=0,0,N(D223)/H223-1)</f>
        <v>0</v>
      </c>
    </row>
    <row r="224" customFormat="false" ht="15" hidden="false" customHeight="false" outlineLevel="0" collapsed="false">
      <c r="A224" s="21"/>
      <c r="B224" s="8"/>
      <c r="C224" s="8"/>
      <c r="D224" s="19"/>
      <c r="E224" s="19"/>
      <c r="F224" s="19"/>
      <c r="G224" s="19"/>
      <c r="H224" s="19"/>
      <c r="I224" s="22" t="n">
        <f aca="false">IF(A224="",0,DAY(EOMONTH(A224,0)))</f>
        <v>0</v>
      </c>
      <c r="J224" s="23" t="n">
        <f aca="false">N(D224)-N(E224)</f>
        <v>0</v>
      </c>
      <c r="K224" s="23" t="n">
        <f aca="false">IF(I224=0,0,N(D224)/I224)</f>
        <v>0</v>
      </c>
      <c r="L224" s="24" t="n">
        <f aca="false">IF(A224="",0,IFERROR(INDEX(Tariff!$B$6:$F$13,MATCH(C224,Tariff!$A$6:$A$13,0),MATCH(B224,Tariff!$B$5:$F$5,0)),0))</f>
        <v>0</v>
      </c>
      <c r="M224" s="23" t="n">
        <f aca="false">J224*L224</f>
        <v>0</v>
      </c>
      <c r="N224" s="23" t="n">
        <f aca="false">N(F224)-M224</f>
        <v>0</v>
      </c>
      <c r="O224" s="25" t="n">
        <f aca="false">IF(M224=0,0,N224/M224)</f>
        <v>0</v>
      </c>
      <c r="P224" s="23" t="n">
        <f aca="false">N(F224)-N(G224)</f>
        <v>0</v>
      </c>
      <c r="Q224" s="25" t="n">
        <f aca="false">IF(N(H224)=0,0,N(D224)/H224-1)</f>
        <v>0</v>
      </c>
    </row>
    <row r="225" customFormat="false" ht="15" hidden="false" customHeight="false" outlineLevel="0" collapsed="false">
      <c r="A225" s="21"/>
      <c r="B225" s="8"/>
      <c r="C225" s="8"/>
      <c r="D225" s="19"/>
      <c r="E225" s="19"/>
      <c r="F225" s="19"/>
      <c r="G225" s="19"/>
      <c r="H225" s="19"/>
      <c r="I225" s="22" t="n">
        <f aca="false">IF(A225="",0,DAY(EOMONTH(A225,0)))</f>
        <v>0</v>
      </c>
      <c r="J225" s="23" t="n">
        <f aca="false">N(D225)-N(E225)</f>
        <v>0</v>
      </c>
      <c r="K225" s="23" t="n">
        <f aca="false">IF(I225=0,0,N(D225)/I225)</f>
        <v>0</v>
      </c>
      <c r="L225" s="24" t="n">
        <f aca="false">IF(A225="",0,IFERROR(INDEX(Tariff!$B$6:$F$13,MATCH(C225,Tariff!$A$6:$A$13,0),MATCH(B225,Tariff!$B$5:$F$5,0)),0))</f>
        <v>0</v>
      </c>
      <c r="M225" s="23" t="n">
        <f aca="false">J225*L225</f>
        <v>0</v>
      </c>
      <c r="N225" s="23" t="n">
        <f aca="false">N(F225)-M225</f>
        <v>0</v>
      </c>
      <c r="O225" s="25" t="n">
        <f aca="false">IF(M225=0,0,N225/M225)</f>
        <v>0</v>
      </c>
      <c r="P225" s="23" t="n">
        <f aca="false">N(F225)-N(G225)</f>
        <v>0</v>
      </c>
      <c r="Q225" s="25" t="n">
        <f aca="false">IF(N(H225)=0,0,N(D225)/H225-1)</f>
        <v>0</v>
      </c>
    </row>
    <row r="226" customFormat="false" ht="15" hidden="false" customHeight="false" outlineLevel="0" collapsed="false">
      <c r="A226" s="21"/>
      <c r="B226" s="8"/>
      <c r="C226" s="8"/>
      <c r="D226" s="19"/>
      <c r="E226" s="19"/>
      <c r="F226" s="19"/>
      <c r="G226" s="19"/>
      <c r="H226" s="19"/>
      <c r="I226" s="22" t="n">
        <f aca="false">IF(A226="",0,DAY(EOMONTH(A226,0)))</f>
        <v>0</v>
      </c>
      <c r="J226" s="23" t="n">
        <f aca="false">N(D226)-N(E226)</f>
        <v>0</v>
      </c>
      <c r="K226" s="23" t="n">
        <f aca="false">IF(I226=0,0,N(D226)/I226)</f>
        <v>0</v>
      </c>
      <c r="L226" s="24" t="n">
        <f aca="false">IF(A226="",0,IFERROR(INDEX(Tariff!$B$6:$F$13,MATCH(C226,Tariff!$A$6:$A$13,0),MATCH(B226,Tariff!$B$5:$F$5,0)),0))</f>
        <v>0</v>
      </c>
      <c r="M226" s="23" t="n">
        <f aca="false">J226*L226</f>
        <v>0</v>
      </c>
      <c r="N226" s="23" t="n">
        <f aca="false">N(F226)-M226</f>
        <v>0</v>
      </c>
      <c r="O226" s="25" t="n">
        <f aca="false">IF(M226=0,0,N226/M226)</f>
        <v>0</v>
      </c>
      <c r="P226" s="23" t="n">
        <f aca="false">N(F226)-N(G226)</f>
        <v>0</v>
      </c>
      <c r="Q226" s="25" t="n">
        <f aca="false">IF(N(H226)=0,0,N(D226)/H226-1)</f>
        <v>0</v>
      </c>
    </row>
    <row r="227" customFormat="false" ht="15" hidden="false" customHeight="false" outlineLevel="0" collapsed="false">
      <c r="A227" s="21"/>
      <c r="B227" s="8"/>
      <c r="C227" s="8"/>
      <c r="D227" s="19"/>
      <c r="E227" s="19"/>
      <c r="F227" s="19"/>
      <c r="G227" s="19"/>
      <c r="H227" s="19"/>
      <c r="I227" s="22" t="n">
        <f aca="false">IF(A227="",0,DAY(EOMONTH(A227,0)))</f>
        <v>0</v>
      </c>
      <c r="J227" s="23" t="n">
        <f aca="false">N(D227)-N(E227)</f>
        <v>0</v>
      </c>
      <c r="K227" s="23" t="n">
        <f aca="false">IF(I227=0,0,N(D227)/I227)</f>
        <v>0</v>
      </c>
      <c r="L227" s="24" t="n">
        <f aca="false">IF(A227="",0,IFERROR(INDEX(Tariff!$B$6:$F$13,MATCH(C227,Tariff!$A$6:$A$13,0),MATCH(B227,Tariff!$B$5:$F$5,0)),0))</f>
        <v>0</v>
      </c>
      <c r="M227" s="23" t="n">
        <f aca="false">J227*L227</f>
        <v>0</v>
      </c>
      <c r="N227" s="23" t="n">
        <f aca="false">N(F227)-M227</f>
        <v>0</v>
      </c>
      <c r="O227" s="25" t="n">
        <f aca="false">IF(M227=0,0,N227/M227)</f>
        <v>0</v>
      </c>
      <c r="P227" s="23" t="n">
        <f aca="false">N(F227)-N(G227)</f>
        <v>0</v>
      </c>
      <c r="Q227" s="25" t="n">
        <f aca="false">IF(N(H227)=0,0,N(D227)/H227-1)</f>
        <v>0</v>
      </c>
    </row>
    <row r="228" customFormat="false" ht="15" hidden="false" customHeight="false" outlineLevel="0" collapsed="false">
      <c r="A228" s="21"/>
      <c r="B228" s="8"/>
      <c r="C228" s="8"/>
      <c r="D228" s="19"/>
      <c r="E228" s="19"/>
      <c r="F228" s="19"/>
      <c r="G228" s="19"/>
      <c r="H228" s="19"/>
      <c r="I228" s="22" t="n">
        <f aca="false">IF(A228="",0,DAY(EOMONTH(A228,0)))</f>
        <v>0</v>
      </c>
      <c r="J228" s="23" t="n">
        <f aca="false">N(D228)-N(E228)</f>
        <v>0</v>
      </c>
      <c r="K228" s="23" t="n">
        <f aca="false">IF(I228=0,0,N(D228)/I228)</f>
        <v>0</v>
      </c>
      <c r="L228" s="24" t="n">
        <f aca="false">IF(A228="",0,IFERROR(INDEX(Tariff!$B$6:$F$13,MATCH(C228,Tariff!$A$6:$A$13,0),MATCH(B228,Tariff!$B$5:$F$5,0)),0))</f>
        <v>0</v>
      </c>
      <c r="M228" s="23" t="n">
        <f aca="false">J228*L228</f>
        <v>0</v>
      </c>
      <c r="N228" s="23" t="n">
        <f aca="false">N(F228)-M228</f>
        <v>0</v>
      </c>
      <c r="O228" s="25" t="n">
        <f aca="false">IF(M228=0,0,N228/M228)</f>
        <v>0</v>
      </c>
      <c r="P228" s="23" t="n">
        <f aca="false">N(F228)-N(G228)</f>
        <v>0</v>
      </c>
      <c r="Q228" s="25" t="n">
        <f aca="false">IF(N(H228)=0,0,N(D228)/H228-1)</f>
        <v>0</v>
      </c>
    </row>
    <row r="229" customFormat="false" ht="15" hidden="false" customHeight="false" outlineLevel="0" collapsed="false">
      <c r="A229" s="21"/>
      <c r="B229" s="8"/>
      <c r="C229" s="8"/>
      <c r="D229" s="19"/>
      <c r="E229" s="19"/>
      <c r="F229" s="19"/>
      <c r="G229" s="19"/>
      <c r="H229" s="19"/>
      <c r="I229" s="22" t="n">
        <f aca="false">IF(A229="",0,DAY(EOMONTH(A229,0)))</f>
        <v>0</v>
      </c>
      <c r="J229" s="23" t="n">
        <f aca="false">N(D229)-N(E229)</f>
        <v>0</v>
      </c>
      <c r="K229" s="23" t="n">
        <f aca="false">IF(I229=0,0,N(D229)/I229)</f>
        <v>0</v>
      </c>
      <c r="L229" s="24" t="n">
        <f aca="false">IF(A229="",0,IFERROR(INDEX(Tariff!$B$6:$F$13,MATCH(C229,Tariff!$A$6:$A$13,0),MATCH(B229,Tariff!$B$5:$F$5,0)),0))</f>
        <v>0</v>
      </c>
      <c r="M229" s="23" t="n">
        <f aca="false">J229*L229</f>
        <v>0</v>
      </c>
      <c r="N229" s="23" t="n">
        <f aca="false">N(F229)-M229</f>
        <v>0</v>
      </c>
      <c r="O229" s="25" t="n">
        <f aca="false">IF(M229=0,0,N229/M229)</f>
        <v>0</v>
      </c>
      <c r="P229" s="23" t="n">
        <f aca="false">N(F229)-N(G229)</f>
        <v>0</v>
      </c>
      <c r="Q229" s="25" t="n">
        <f aca="false">IF(N(H229)=0,0,N(D229)/H229-1)</f>
        <v>0</v>
      </c>
    </row>
    <row r="230" customFormat="false" ht="15" hidden="false" customHeight="false" outlineLevel="0" collapsed="false">
      <c r="A230" s="21"/>
      <c r="B230" s="8"/>
      <c r="C230" s="8"/>
      <c r="D230" s="19"/>
      <c r="E230" s="19"/>
      <c r="F230" s="19"/>
      <c r="G230" s="19"/>
      <c r="H230" s="19"/>
      <c r="I230" s="22" t="n">
        <f aca="false">IF(A230="",0,DAY(EOMONTH(A230,0)))</f>
        <v>0</v>
      </c>
      <c r="J230" s="23" t="n">
        <f aca="false">N(D230)-N(E230)</f>
        <v>0</v>
      </c>
      <c r="K230" s="23" t="n">
        <f aca="false">IF(I230=0,0,N(D230)/I230)</f>
        <v>0</v>
      </c>
      <c r="L230" s="24" t="n">
        <f aca="false">IF(A230="",0,IFERROR(INDEX(Tariff!$B$6:$F$13,MATCH(C230,Tariff!$A$6:$A$13,0),MATCH(B230,Tariff!$B$5:$F$5,0)),0))</f>
        <v>0</v>
      </c>
      <c r="M230" s="23" t="n">
        <f aca="false">J230*L230</f>
        <v>0</v>
      </c>
      <c r="N230" s="23" t="n">
        <f aca="false">N(F230)-M230</f>
        <v>0</v>
      </c>
      <c r="O230" s="25" t="n">
        <f aca="false">IF(M230=0,0,N230/M230)</f>
        <v>0</v>
      </c>
      <c r="P230" s="23" t="n">
        <f aca="false">N(F230)-N(G230)</f>
        <v>0</v>
      </c>
      <c r="Q230" s="25" t="n">
        <f aca="false">IF(N(H230)=0,0,N(D230)/H230-1)</f>
        <v>0</v>
      </c>
    </row>
    <row r="231" customFormat="false" ht="15" hidden="false" customHeight="false" outlineLevel="0" collapsed="false">
      <c r="A231" s="21"/>
      <c r="B231" s="8"/>
      <c r="C231" s="8"/>
      <c r="D231" s="19"/>
      <c r="E231" s="19"/>
      <c r="F231" s="19"/>
      <c r="G231" s="19"/>
      <c r="H231" s="19"/>
      <c r="I231" s="22" t="n">
        <f aca="false">IF(A231="",0,DAY(EOMONTH(A231,0)))</f>
        <v>0</v>
      </c>
      <c r="J231" s="23" t="n">
        <f aca="false">N(D231)-N(E231)</f>
        <v>0</v>
      </c>
      <c r="K231" s="23" t="n">
        <f aca="false">IF(I231=0,0,N(D231)/I231)</f>
        <v>0</v>
      </c>
      <c r="L231" s="24" t="n">
        <f aca="false">IF(A231="",0,IFERROR(INDEX(Tariff!$B$6:$F$13,MATCH(C231,Tariff!$A$6:$A$13,0),MATCH(B231,Tariff!$B$5:$F$5,0)),0))</f>
        <v>0</v>
      </c>
      <c r="M231" s="23" t="n">
        <f aca="false">J231*L231</f>
        <v>0</v>
      </c>
      <c r="N231" s="23" t="n">
        <f aca="false">N(F231)-M231</f>
        <v>0</v>
      </c>
      <c r="O231" s="25" t="n">
        <f aca="false">IF(M231=0,0,N231/M231)</f>
        <v>0</v>
      </c>
      <c r="P231" s="23" t="n">
        <f aca="false">N(F231)-N(G231)</f>
        <v>0</v>
      </c>
      <c r="Q231" s="25" t="n">
        <f aca="false">IF(N(H231)=0,0,N(D231)/H231-1)</f>
        <v>0</v>
      </c>
    </row>
    <row r="232" customFormat="false" ht="15" hidden="false" customHeight="false" outlineLevel="0" collapsed="false">
      <c r="A232" s="21"/>
      <c r="B232" s="8"/>
      <c r="C232" s="8"/>
      <c r="D232" s="19"/>
      <c r="E232" s="19"/>
      <c r="F232" s="19"/>
      <c r="G232" s="19"/>
      <c r="H232" s="19"/>
      <c r="I232" s="22" t="n">
        <f aca="false">IF(A232="",0,DAY(EOMONTH(A232,0)))</f>
        <v>0</v>
      </c>
      <c r="J232" s="23" t="n">
        <f aca="false">N(D232)-N(E232)</f>
        <v>0</v>
      </c>
      <c r="K232" s="23" t="n">
        <f aca="false">IF(I232=0,0,N(D232)/I232)</f>
        <v>0</v>
      </c>
      <c r="L232" s="24" t="n">
        <f aca="false">IF(A232="",0,IFERROR(INDEX(Tariff!$B$6:$F$13,MATCH(C232,Tariff!$A$6:$A$13,0),MATCH(B232,Tariff!$B$5:$F$5,0)),0))</f>
        <v>0</v>
      </c>
      <c r="M232" s="23" t="n">
        <f aca="false">J232*L232</f>
        <v>0</v>
      </c>
      <c r="N232" s="23" t="n">
        <f aca="false">N(F232)-M232</f>
        <v>0</v>
      </c>
      <c r="O232" s="25" t="n">
        <f aca="false">IF(M232=0,0,N232/M232)</f>
        <v>0</v>
      </c>
      <c r="P232" s="23" t="n">
        <f aca="false">N(F232)-N(G232)</f>
        <v>0</v>
      </c>
      <c r="Q232" s="25" t="n">
        <f aca="false">IF(N(H232)=0,0,N(D232)/H232-1)</f>
        <v>0</v>
      </c>
    </row>
    <row r="233" customFormat="false" ht="15" hidden="false" customHeight="false" outlineLevel="0" collapsed="false">
      <c r="A233" s="21"/>
      <c r="B233" s="8"/>
      <c r="C233" s="8"/>
      <c r="D233" s="19"/>
      <c r="E233" s="19"/>
      <c r="F233" s="19"/>
      <c r="G233" s="19"/>
      <c r="H233" s="19"/>
      <c r="I233" s="22" t="n">
        <f aca="false">IF(A233="",0,DAY(EOMONTH(A233,0)))</f>
        <v>0</v>
      </c>
      <c r="J233" s="23" t="n">
        <f aca="false">N(D233)-N(E233)</f>
        <v>0</v>
      </c>
      <c r="K233" s="23" t="n">
        <f aca="false">IF(I233=0,0,N(D233)/I233)</f>
        <v>0</v>
      </c>
      <c r="L233" s="24" t="n">
        <f aca="false">IF(A233="",0,IFERROR(INDEX(Tariff!$B$6:$F$13,MATCH(C233,Tariff!$A$6:$A$13,0),MATCH(B233,Tariff!$B$5:$F$5,0)),0))</f>
        <v>0</v>
      </c>
      <c r="M233" s="23" t="n">
        <f aca="false">J233*L233</f>
        <v>0</v>
      </c>
      <c r="N233" s="23" t="n">
        <f aca="false">N(F233)-M233</f>
        <v>0</v>
      </c>
      <c r="O233" s="25" t="n">
        <f aca="false">IF(M233=0,0,N233/M233)</f>
        <v>0</v>
      </c>
      <c r="P233" s="23" t="n">
        <f aca="false">N(F233)-N(G233)</f>
        <v>0</v>
      </c>
      <c r="Q233" s="25" t="n">
        <f aca="false">IF(N(H233)=0,0,N(D233)/H233-1)</f>
        <v>0</v>
      </c>
    </row>
    <row r="234" customFormat="false" ht="15" hidden="false" customHeight="false" outlineLevel="0" collapsed="false">
      <c r="A234" s="21"/>
      <c r="B234" s="8"/>
      <c r="C234" s="8"/>
      <c r="D234" s="19"/>
      <c r="E234" s="19"/>
      <c r="F234" s="19"/>
      <c r="G234" s="19"/>
      <c r="H234" s="19"/>
      <c r="I234" s="22" t="n">
        <f aca="false">IF(A234="",0,DAY(EOMONTH(A234,0)))</f>
        <v>0</v>
      </c>
      <c r="J234" s="23" t="n">
        <f aca="false">N(D234)-N(E234)</f>
        <v>0</v>
      </c>
      <c r="K234" s="23" t="n">
        <f aca="false">IF(I234=0,0,N(D234)/I234)</f>
        <v>0</v>
      </c>
      <c r="L234" s="24" t="n">
        <f aca="false">IF(A234="",0,IFERROR(INDEX(Tariff!$B$6:$F$13,MATCH(C234,Tariff!$A$6:$A$13,0),MATCH(B234,Tariff!$B$5:$F$5,0)),0))</f>
        <v>0</v>
      </c>
      <c r="M234" s="23" t="n">
        <f aca="false">J234*L234</f>
        <v>0</v>
      </c>
      <c r="N234" s="23" t="n">
        <f aca="false">N(F234)-M234</f>
        <v>0</v>
      </c>
      <c r="O234" s="25" t="n">
        <f aca="false">IF(M234=0,0,N234/M234)</f>
        <v>0</v>
      </c>
      <c r="P234" s="23" t="n">
        <f aca="false">N(F234)-N(G234)</f>
        <v>0</v>
      </c>
      <c r="Q234" s="25" t="n">
        <f aca="false">IF(N(H234)=0,0,N(D234)/H234-1)</f>
        <v>0</v>
      </c>
    </row>
    <row r="235" customFormat="false" ht="15" hidden="false" customHeight="false" outlineLevel="0" collapsed="false">
      <c r="A235" s="21"/>
      <c r="B235" s="8"/>
      <c r="C235" s="8"/>
      <c r="D235" s="19"/>
      <c r="E235" s="19"/>
      <c r="F235" s="19"/>
      <c r="G235" s="19"/>
      <c r="H235" s="19"/>
      <c r="I235" s="22" t="n">
        <f aca="false">IF(A235="",0,DAY(EOMONTH(A235,0)))</f>
        <v>0</v>
      </c>
      <c r="J235" s="23" t="n">
        <f aca="false">N(D235)-N(E235)</f>
        <v>0</v>
      </c>
      <c r="K235" s="23" t="n">
        <f aca="false">IF(I235=0,0,N(D235)/I235)</f>
        <v>0</v>
      </c>
      <c r="L235" s="24" t="n">
        <f aca="false">IF(A235="",0,IFERROR(INDEX(Tariff!$B$6:$F$13,MATCH(C235,Tariff!$A$6:$A$13,0),MATCH(B235,Tariff!$B$5:$F$5,0)),0))</f>
        <v>0</v>
      </c>
      <c r="M235" s="23" t="n">
        <f aca="false">J235*L235</f>
        <v>0</v>
      </c>
      <c r="N235" s="23" t="n">
        <f aca="false">N(F235)-M235</f>
        <v>0</v>
      </c>
      <c r="O235" s="25" t="n">
        <f aca="false">IF(M235=0,0,N235/M235)</f>
        <v>0</v>
      </c>
      <c r="P235" s="23" t="n">
        <f aca="false">N(F235)-N(G235)</f>
        <v>0</v>
      </c>
      <c r="Q235" s="25" t="n">
        <f aca="false">IF(N(H235)=0,0,N(D235)/H235-1)</f>
        <v>0</v>
      </c>
    </row>
    <row r="236" customFormat="false" ht="15" hidden="false" customHeight="false" outlineLevel="0" collapsed="false">
      <c r="A236" s="21"/>
      <c r="B236" s="8"/>
      <c r="C236" s="8"/>
      <c r="D236" s="19"/>
      <c r="E236" s="19"/>
      <c r="F236" s="19"/>
      <c r="G236" s="19"/>
      <c r="H236" s="19"/>
      <c r="I236" s="22" t="n">
        <f aca="false">IF(A236="",0,DAY(EOMONTH(A236,0)))</f>
        <v>0</v>
      </c>
      <c r="J236" s="23" t="n">
        <f aca="false">N(D236)-N(E236)</f>
        <v>0</v>
      </c>
      <c r="K236" s="23" t="n">
        <f aca="false">IF(I236=0,0,N(D236)/I236)</f>
        <v>0</v>
      </c>
      <c r="L236" s="24" t="n">
        <f aca="false">IF(A236="",0,IFERROR(INDEX(Tariff!$B$6:$F$13,MATCH(C236,Tariff!$A$6:$A$13,0),MATCH(B236,Tariff!$B$5:$F$5,0)),0))</f>
        <v>0</v>
      </c>
      <c r="M236" s="23" t="n">
        <f aca="false">J236*L236</f>
        <v>0</v>
      </c>
      <c r="N236" s="23" t="n">
        <f aca="false">N(F236)-M236</f>
        <v>0</v>
      </c>
      <c r="O236" s="25" t="n">
        <f aca="false">IF(M236=0,0,N236/M236)</f>
        <v>0</v>
      </c>
      <c r="P236" s="23" t="n">
        <f aca="false">N(F236)-N(G236)</f>
        <v>0</v>
      </c>
      <c r="Q236" s="25" t="n">
        <f aca="false">IF(N(H236)=0,0,N(D236)/H236-1)</f>
        <v>0</v>
      </c>
    </row>
    <row r="237" customFormat="false" ht="15" hidden="false" customHeight="false" outlineLevel="0" collapsed="false">
      <c r="A237" s="21"/>
      <c r="B237" s="8"/>
      <c r="C237" s="8"/>
      <c r="D237" s="19"/>
      <c r="E237" s="19"/>
      <c r="F237" s="19"/>
      <c r="G237" s="19"/>
      <c r="H237" s="19"/>
      <c r="I237" s="22" t="n">
        <f aca="false">IF(A237="",0,DAY(EOMONTH(A237,0)))</f>
        <v>0</v>
      </c>
      <c r="J237" s="23" t="n">
        <f aca="false">N(D237)-N(E237)</f>
        <v>0</v>
      </c>
      <c r="K237" s="23" t="n">
        <f aca="false">IF(I237=0,0,N(D237)/I237)</f>
        <v>0</v>
      </c>
      <c r="L237" s="24" t="n">
        <f aca="false">IF(A237="",0,IFERROR(INDEX(Tariff!$B$6:$F$13,MATCH(C237,Tariff!$A$6:$A$13,0),MATCH(B237,Tariff!$B$5:$F$5,0)),0))</f>
        <v>0</v>
      </c>
      <c r="M237" s="23" t="n">
        <f aca="false">J237*L237</f>
        <v>0</v>
      </c>
      <c r="N237" s="23" t="n">
        <f aca="false">N(F237)-M237</f>
        <v>0</v>
      </c>
      <c r="O237" s="25" t="n">
        <f aca="false">IF(M237=0,0,N237/M237)</f>
        <v>0</v>
      </c>
      <c r="P237" s="23" t="n">
        <f aca="false">N(F237)-N(G237)</f>
        <v>0</v>
      </c>
      <c r="Q237" s="25" t="n">
        <f aca="false">IF(N(H237)=0,0,N(D237)/H237-1)</f>
        <v>0</v>
      </c>
    </row>
    <row r="238" customFormat="false" ht="15" hidden="false" customHeight="false" outlineLevel="0" collapsed="false">
      <c r="A238" s="21"/>
      <c r="B238" s="8"/>
      <c r="C238" s="8"/>
      <c r="D238" s="19"/>
      <c r="E238" s="19"/>
      <c r="F238" s="19"/>
      <c r="G238" s="19"/>
      <c r="H238" s="19"/>
      <c r="I238" s="22" t="n">
        <f aca="false">IF(A238="",0,DAY(EOMONTH(A238,0)))</f>
        <v>0</v>
      </c>
      <c r="J238" s="23" t="n">
        <f aca="false">N(D238)-N(E238)</f>
        <v>0</v>
      </c>
      <c r="K238" s="23" t="n">
        <f aca="false">IF(I238=0,0,N(D238)/I238)</f>
        <v>0</v>
      </c>
      <c r="L238" s="24" t="n">
        <f aca="false">IF(A238="",0,IFERROR(INDEX(Tariff!$B$6:$F$13,MATCH(C238,Tariff!$A$6:$A$13,0),MATCH(B238,Tariff!$B$5:$F$5,0)),0))</f>
        <v>0</v>
      </c>
      <c r="M238" s="23" t="n">
        <f aca="false">J238*L238</f>
        <v>0</v>
      </c>
      <c r="N238" s="23" t="n">
        <f aca="false">N(F238)-M238</f>
        <v>0</v>
      </c>
      <c r="O238" s="25" t="n">
        <f aca="false">IF(M238=0,0,N238/M238)</f>
        <v>0</v>
      </c>
      <c r="P238" s="23" t="n">
        <f aca="false">N(F238)-N(G238)</f>
        <v>0</v>
      </c>
      <c r="Q238" s="25" t="n">
        <f aca="false">IF(N(H238)=0,0,N(D238)/H238-1)</f>
        <v>0</v>
      </c>
    </row>
    <row r="239" customFormat="false" ht="15" hidden="false" customHeight="false" outlineLevel="0" collapsed="false">
      <c r="A239" s="21"/>
      <c r="B239" s="8"/>
      <c r="C239" s="8"/>
      <c r="D239" s="19"/>
      <c r="E239" s="19"/>
      <c r="F239" s="19"/>
      <c r="G239" s="19"/>
      <c r="H239" s="19"/>
      <c r="I239" s="22" t="n">
        <f aca="false">IF(A239="",0,DAY(EOMONTH(A239,0)))</f>
        <v>0</v>
      </c>
      <c r="J239" s="23" t="n">
        <f aca="false">N(D239)-N(E239)</f>
        <v>0</v>
      </c>
      <c r="K239" s="23" t="n">
        <f aca="false">IF(I239=0,0,N(D239)/I239)</f>
        <v>0</v>
      </c>
      <c r="L239" s="24" t="n">
        <f aca="false">IF(A239="",0,IFERROR(INDEX(Tariff!$B$6:$F$13,MATCH(C239,Tariff!$A$6:$A$13,0),MATCH(B239,Tariff!$B$5:$F$5,0)),0))</f>
        <v>0</v>
      </c>
      <c r="M239" s="23" t="n">
        <f aca="false">J239*L239</f>
        <v>0</v>
      </c>
      <c r="N239" s="23" t="n">
        <f aca="false">N(F239)-M239</f>
        <v>0</v>
      </c>
      <c r="O239" s="25" t="n">
        <f aca="false">IF(M239=0,0,N239/M239)</f>
        <v>0</v>
      </c>
      <c r="P239" s="23" t="n">
        <f aca="false">N(F239)-N(G239)</f>
        <v>0</v>
      </c>
      <c r="Q239" s="25" t="n">
        <f aca="false">IF(N(H239)=0,0,N(D239)/H239-1)</f>
        <v>0</v>
      </c>
    </row>
    <row r="240" customFormat="false" ht="15" hidden="false" customHeight="false" outlineLevel="0" collapsed="false">
      <c r="A240" s="21"/>
      <c r="B240" s="8"/>
      <c r="C240" s="8"/>
      <c r="D240" s="19"/>
      <c r="E240" s="19"/>
      <c r="F240" s="19"/>
      <c r="G240" s="19"/>
      <c r="H240" s="19"/>
      <c r="I240" s="22" t="n">
        <f aca="false">IF(A240="",0,DAY(EOMONTH(A240,0)))</f>
        <v>0</v>
      </c>
      <c r="J240" s="23" t="n">
        <f aca="false">N(D240)-N(E240)</f>
        <v>0</v>
      </c>
      <c r="K240" s="23" t="n">
        <f aca="false">IF(I240=0,0,N(D240)/I240)</f>
        <v>0</v>
      </c>
      <c r="L240" s="24" t="n">
        <f aca="false">IF(A240="",0,IFERROR(INDEX(Tariff!$B$6:$F$13,MATCH(C240,Tariff!$A$6:$A$13,0),MATCH(B240,Tariff!$B$5:$F$5,0)),0))</f>
        <v>0</v>
      </c>
      <c r="M240" s="23" t="n">
        <f aca="false">J240*L240</f>
        <v>0</v>
      </c>
      <c r="N240" s="23" t="n">
        <f aca="false">N(F240)-M240</f>
        <v>0</v>
      </c>
      <c r="O240" s="25" t="n">
        <f aca="false">IF(M240=0,0,N240/M240)</f>
        <v>0</v>
      </c>
      <c r="P240" s="23" t="n">
        <f aca="false">N(F240)-N(G240)</f>
        <v>0</v>
      </c>
      <c r="Q240" s="25" t="n">
        <f aca="false">IF(N(H240)=0,0,N(D240)/H240-1)</f>
        <v>0</v>
      </c>
    </row>
    <row r="241" customFormat="false" ht="15" hidden="false" customHeight="false" outlineLevel="0" collapsed="false">
      <c r="A241" s="21"/>
      <c r="B241" s="8"/>
      <c r="C241" s="8"/>
      <c r="D241" s="19"/>
      <c r="E241" s="19"/>
      <c r="F241" s="19"/>
      <c r="G241" s="19"/>
      <c r="H241" s="19"/>
      <c r="I241" s="22" t="n">
        <f aca="false">IF(A241="",0,DAY(EOMONTH(A241,0)))</f>
        <v>0</v>
      </c>
      <c r="J241" s="23" t="n">
        <f aca="false">N(D241)-N(E241)</f>
        <v>0</v>
      </c>
      <c r="K241" s="23" t="n">
        <f aca="false">IF(I241=0,0,N(D241)/I241)</f>
        <v>0</v>
      </c>
      <c r="L241" s="24" t="n">
        <f aca="false">IF(A241="",0,IFERROR(INDEX(Tariff!$B$6:$F$13,MATCH(C241,Tariff!$A$6:$A$13,0),MATCH(B241,Tariff!$B$5:$F$5,0)),0))</f>
        <v>0</v>
      </c>
      <c r="M241" s="23" t="n">
        <f aca="false">J241*L241</f>
        <v>0</v>
      </c>
      <c r="N241" s="23" t="n">
        <f aca="false">N(F241)-M241</f>
        <v>0</v>
      </c>
      <c r="O241" s="25" t="n">
        <f aca="false">IF(M241=0,0,N241/M241)</f>
        <v>0</v>
      </c>
      <c r="P241" s="23" t="n">
        <f aca="false">N(F241)-N(G241)</f>
        <v>0</v>
      </c>
      <c r="Q241" s="25" t="n">
        <f aca="false">IF(N(H241)=0,0,N(D241)/H241-1)</f>
        <v>0</v>
      </c>
    </row>
    <row r="242" customFormat="false" ht="15" hidden="false" customHeight="false" outlineLevel="0" collapsed="false">
      <c r="A242" s="21"/>
      <c r="B242" s="8"/>
      <c r="C242" s="8"/>
      <c r="D242" s="19"/>
      <c r="E242" s="19"/>
      <c r="F242" s="19"/>
      <c r="G242" s="19"/>
      <c r="H242" s="19"/>
      <c r="I242" s="22" t="n">
        <f aca="false">IF(A242="",0,DAY(EOMONTH(A242,0)))</f>
        <v>0</v>
      </c>
      <c r="J242" s="23" t="n">
        <f aca="false">N(D242)-N(E242)</f>
        <v>0</v>
      </c>
      <c r="K242" s="23" t="n">
        <f aca="false">IF(I242=0,0,N(D242)/I242)</f>
        <v>0</v>
      </c>
      <c r="L242" s="24" t="n">
        <f aca="false">IF(A242="",0,IFERROR(INDEX(Tariff!$B$6:$F$13,MATCH(C242,Tariff!$A$6:$A$13,0),MATCH(B242,Tariff!$B$5:$F$5,0)),0))</f>
        <v>0</v>
      </c>
      <c r="M242" s="23" t="n">
        <f aca="false">J242*L242</f>
        <v>0</v>
      </c>
      <c r="N242" s="23" t="n">
        <f aca="false">N(F242)-M242</f>
        <v>0</v>
      </c>
      <c r="O242" s="25" t="n">
        <f aca="false">IF(M242=0,0,N242/M242)</f>
        <v>0</v>
      </c>
      <c r="P242" s="23" t="n">
        <f aca="false">N(F242)-N(G242)</f>
        <v>0</v>
      </c>
      <c r="Q242" s="25" t="n">
        <f aca="false">IF(N(H242)=0,0,N(D242)/H242-1)</f>
        <v>0</v>
      </c>
    </row>
    <row r="243" customFormat="false" ht="15" hidden="false" customHeight="false" outlineLevel="0" collapsed="false">
      <c r="A243" s="21"/>
      <c r="B243" s="8"/>
      <c r="C243" s="8"/>
      <c r="D243" s="19"/>
      <c r="E243" s="19"/>
      <c r="F243" s="19"/>
      <c r="G243" s="19"/>
      <c r="H243" s="19"/>
      <c r="I243" s="22" t="n">
        <f aca="false">IF(A243="",0,DAY(EOMONTH(A243,0)))</f>
        <v>0</v>
      </c>
      <c r="J243" s="23" t="n">
        <f aca="false">N(D243)-N(E243)</f>
        <v>0</v>
      </c>
      <c r="K243" s="23" t="n">
        <f aca="false">IF(I243=0,0,N(D243)/I243)</f>
        <v>0</v>
      </c>
      <c r="L243" s="24" t="n">
        <f aca="false">IF(A243="",0,IFERROR(INDEX(Tariff!$B$6:$F$13,MATCH(C243,Tariff!$A$6:$A$13,0),MATCH(B243,Tariff!$B$5:$F$5,0)),0))</f>
        <v>0</v>
      </c>
      <c r="M243" s="23" t="n">
        <f aca="false">J243*L243</f>
        <v>0</v>
      </c>
      <c r="N243" s="23" t="n">
        <f aca="false">N(F243)-M243</f>
        <v>0</v>
      </c>
      <c r="O243" s="25" t="n">
        <f aca="false">IF(M243=0,0,N243/M243)</f>
        <v>0</v>
      </c>
      <c r="P243" s="23" t="n">
        <f aca="false">N(F243)-N(G243)</f>
        <v>0</v>
      </c>
      <c r="Q243" s="25" t="n">
        <f aca="false">IF(N(H243)=0,0,N(D243)/H243-1)</f>
        <v>0</v>
      </c>
    </row>
    <row r="244" customFormat="false" ht="15" hidden="false" customHeight="false" outlineLevel="0" collapsed="false">
      <c r="A244" s="21"/>
      <c r="B244" s="8"/>
      <c r="C244" s="8"/>
      <c r="D244" s="19"/>
      <c r="E244" s="19"/>
      <c r="F244" s="19"/>
      <c r="G244" s="19"/>
      <c r="H244" s="19"/>
      <c r="I244" s="22" t="n">
        <f aca="false">IF(A244="",0,DAY(EOMONTH(A244,0)))</f>
        <v>0</v>
      </c>
      <c r="J244" s="23" t="n">
        <f aca="false">N(D244)-N(E244)</f>
        <v>0</v>
      </c>
      <c r="K244" s="23" t="n">
        <f aca="false">IF(I244=0,0,N(D244)/I244)</f>
        <v>0</v>
      </c>
      <c r="L244" s="24" t="n">
        <f aca="false">IF(A244="",0,IFERROR(INDEX(Tariff!$B$6:$F$13,MATCH(C244,Tariff!$A$6:$A$13,0),MATCH(B244,Tariff!$B$5:$F$5,0)),0))</f>
        <v>0</v>
      </c>
      <c r="M244" s="23" t="n">
        <f aca="false">J244*L244</f>
        <v>0</v>
      </c>
      <c r="N244" s="23" t="n">
        <f aca="false">N(F244)-M244</f>
        <v>0</v>
      </c>
      <c r="O244" s="25" t="n">
        <f aca="false">IF(M244=0,0,N244/M244)</f>
        <v>0</v>
      </c>
      <c r="P244" s="23" t="n">
        <f aca="false">N(F244)-N(G244)</f>
        <v>0</v>
      </c>
      <c r="Q244" s="25" t="n">
        <f aca="false">IF(N(H244)=0,0,N(D244)/H244-1)</f>
        <v>0</v>
      </c>
    </row>
    <row r="245" customFormat="false" ht="15" hidden="false" customHeight="false" outlineLevel="0" collapsed="false">
      <c r="A245" s="21"/>
      <c r="B245" s="8"/>
      <c r="C245" s="8"/>
      <c r="D245" s="19"/>
      <c r="E245" s="19"/>
      <c r="F245" s="19"/>
      <c r="G245" s="19"/>
      <c r="H245" s="19"/>
      <c r="I245" s="22" t="n">
        <f aca="false">IF(A245="",0,DAY(EOMONTH(A245,0)))</f>
        <v>0</v>
      </c>
      <c r="J245" s="23" t="n">
        <f aca="false">N(D245)-N(E245)</f>
        <v>0</v>
      </c>
      <c r="K245" s="23" t="n">
        <f aca="false">IF(I245=0,0,N(D245)/I245)</f>
        <v>0</v>
      </c>
      <c r="L245" s="24" t="n">
        <f aca="false">IF(A245="",0,IFERROR(INDEX(Tariff!$B$6:$F$13,MATCH(C245,Tariff!$A$6:$A$13,0),MATCH(B245,Tariff!$B$5:$F$5,0)),0))</f>
        <v>0</v>
      </c>
      <c r="M245" s="23" t="n">
        <f aca="false">J245*L245</f>
        <v>0</v>
      </c>
      <c r="N245" s="23" t="n">
        <f aca="false">N(F245)-M245</f>
        <v>0</v>
      </c>
      <c r="O245" s="25" t="n">
        <f aca="false">IF(M245=0,0,N245/M245)</f>
        <v>0</v>
      </c>
      <c r="P245" s="23" t="n">
        <f aca="false">N(F245)-N(G245)</f>
        <v>0</v>
      </c>
      <c r="Q245" s="25" t="n">
        <f aca="false">IF(N(H245)=0,0,N(D245)/H245-1)</f>
        <v>0</v>
      </c>
    </row>
    <row r="246" customFormat="false" ht="15" hidden="false" customHeight="false" outlineLevel="0" collapsed="false">
      <c r="A246" s="21"/>
      <c r="B246" s="8"/>
      <c r="C246" s="8"/>
      <c r="D246" s="19"/>
      <c r="E246" s="19"/>
      <c r="F246" s="19"/>
      <c r="G246" s="19"/>
      <c r="H246" s="19"/>
      <c r="I246" s="22" t="n">
        <f aca="false">IF(A246="",0,DAY(EOMONTH(A246,0)))</f>
        <v>0</v>
      </c>
      <c r="J246" s="23" t="n">
        <f aca="false">N(D246)-N(E246)</f>
        <v>0</v>
      </c>
      <c r="K246" s="23" t="n">
        <f aca="false">IF(I246=0,0,N(D246)/I246)</f>
        <v>0</v>
      </c>
      <c r="L246" s="24" t="n">
        <f aca="false">IF(A246="",0,IFERROR(INDEX(Tariff!$B$6:$F$13,MATCH(C246,Tariff!$A$6:$A$13,0),MATCH(B246,Tariff!$B$5:$F$5,0)),0))</f>
        <v>0</v>
      </c>
      <c r="M246" s="23" t="n">
        <f aca="false">J246*L246</f>
        <v>0</v>
      </c>
      <c r="N246" s="23" t="n">
        <f aca="false">N(F246)-M246</f>
        <v>0</v>
      </c>
      <c r="O246" s="25" t="n">
        <f aca="false">IF(M246=0,0,N246/M246)</f>
        <v>0</v>
      </c>
      <c r="P246" s="23" t="n">
        <f aca="false">N(F246)-N(G246)</f>
        <v>0</v>
      </c>
      <c r="Q246" s="25" t="n">
        <f aca="false">IF(N(H246)=0,0,N(D246)/H246-1)</f>
        <v>0</v>
      </c>
    </row>
    <row r="247" customFormat="false" ht="15" hidden="false" customHeight="false" outlineLevel="0" collapsed="false">
      <c r="A247" s="21"/>
      <c r="B247" s="8"/>
      <c r="C247" s="8"/>
      <c r="D247" s="19"/>
      <c r="E247" s="19"/>
      <c r="F247" s="19"/>
      <c r="G247" s="19"/>
      <c r="H247" s="19"/>
      <c r="I247" s="22" t="n">
        <f aca="false">IF(A247="",0,DAY(EOMONTH(A247,0)))</f>
        <v>0</v>
      </c>
      <c r="J247" s="23" t="n">
        <f aca="false">N(D247)-N(E247)</f>
        <v>0</v>
      </c>
      <c r="K247" s="23" t="n">
        <f aca="false">IF(I247=0,0,N(D247)/I247)</f>
        <v>0</v>
      </c>
      <c r="L247" s="24" t="n">
        <f aca="false">IF(A247="",0,IFERROR(INDEX(Tariff!$B$6:$F$13,MATCH(C247,Tariff!$A$6:$A$13,0),MATCH(B247,Tariff!$B$5:$F$5,0)),0))</f>
        <v>0</v>
      </c>
      <c r="M247" s="23" t="n">
        <f aca="false">J247*L247</f>
        <v>0</v>
      </c>
      <c r="N247" s="23" t="n">
        <f aca="false">N(F247)-M247</f>
        <v>0</v>
      </c>
      <c r="O247" s="25" t="n">
        <f aca="false">IF(M247=0,0,N247/M247)</f>
        <v>0</v>
      </c>
      <c r="P247" s="23" t="n">
        <f aca="false">N(F247)-N(G247)</f>
        <v>0</v>
      </c>
      <c r="Q247" s="25" t="n">
        <f aca="false">IF(N(H247)=0,0,N(D247)/H247-1)</f>
        <v>0</v>
      </c>
    </row>
    <row r="248" customFormat="false" ht="15" hidden="false" customHeight="false" outlineLevel="0" collapsed="false">
      <c r="A248" s="21"/>
      <c r="B248" s="8"/>
      <c r="C248" s="8"/>
      <c r="D248" s="19"/>
      <c r="E248" s="19"/>
      <c r="F248" s="19"/>
      <c r="G248" s="19"/>
      <c r="H248" s="19"/>
      <c r="I248" s="22" t="n">
        <f aca="false">IF(A248="",0,DAY(EOMONTH(A248,0)))</f>
        <v>0</v>
      </c>
      <c r="J248" s="23" t="n">
        <f aca="false">N(D248)-N(E248)</f>
        <v>0</v>
      </c>
      <c r="K248" s="23" t="n">
        <f aca="false">IF(I248=0,0,N(D248)/I248)</f>
        <v>0</v>
      </c>
      <c r="L248" s="24" t="n">
        <f aca="false">IF(A248="",0,IFERROR(INDEX(Tariff!$B$6:$F$13,MATCH(C248,Tariff!$A$6:$A$13,0),MATCH(B248,Tariff!$B$5:$F$5,0)),0))</f>
        <v>0</v>
      </c>
      <c r="M248" s="23" t="n">
        <f aca="false">J248*L248</f>
        <v>0</v>
      </c>
      <c r="N248" s="23" t="n">
        <f aca="false">N(F248)-M248</f>
        <v>0</v>
      </c>
      <c r="O248" s="25" t="n">
        <f aca="false">IF(M248=0,0,N248/M248)</f>
        <v>0</v>
      </c>
      <c r="P248" s="23" t="n">
        <f aca="false">N(F248)-N(G248)</f>
        <v>0</v>
      </c>
      <c r="Q248" s="25" t="n">
        <f aca="false">IF(N(H248)=0,0,N(D248)/H248-1)</f>
        <v>0</v>
      </c>
    </row>
    <row r="249" customFormat="false" ht="15" hidden="false" customHeight="false" outlineLevel="0" collapsed="false">
      <c r="A249" s="21"/>
      <c r="B249" s="8"/>
      <c r="C249" s="8"/>
      <c r="D249" s="19"/>
      <c r="E249" s="19"/>
      <c r="F249" s="19"/>
      <c r="G249" s="19"/>
      <c r="H249" s="19"/>
      <c r="I249" s="22" t="n">
        <f aca="false">IF(A249="",0,DAY(EOMONTH(A249,0)))</f>
        <v>0</v>
      </c>
      <c r="J249" s="23" t="n">
        <f aca="false">N(D249)-N(E249)</f>
        <v>0</v>
      </c>
      <c r="K249" s="23" t="n">
        <f aca="false">IF(I249=0,0,N(D249)/I249)</f>
        <v>0</v>
      </c>
      <c r="L249" s="24" t="n">
        <f aca="false">IF(A249="",0,IFERROR(INDEX(Tariff!$B$6:$F$13,MATCH(C249,Tariff!$A$6:$A$13,0),MATCH(B249,Tariff!$B$5:$F$5,0)),0))</f>
        <v>0</v>
      </c>
      <c r="M249" s="23" t="n">
        <f aca="false">J249*L249</f>
        <v>0</v>
      </c>
      <c r="N249" s="23" t="n">
        <f aca="false">N(F249)-M249</f>
        <v>0</v>
      </c>
      <c r="O249" s="25" t="n">
        <f aca="false">IF(M249=0,0,N249/M249)</f>
        <v>0</v>
      </c>
      <c r="P249" s="23" t="n">
        <f aca="false">N(F249)-N(G249)</f>
        <v>0</v>
      </c>
      <c r="Q249" s="25" t="n">
        <f aca="false">IF(N(H249)=0,0,N(D249)/H249-1)</f>
        <v>0</v>
      </c>
    </row>
    <row r="250" customFormat="false" ht="15" hidden="false" customHeight="false" outlineLevel="0" collapsed="false">
      <c r="A250" s="21"/>
      <c r="B250" s="8"/>
      <c r="C250" s="8"/>
      <c r="D250" s="19"/>
      <c r="E250" s="19"/>
      <c r="F250" s="19"/>
      <c r="G250" s="19"/>
      <c r="H250" s="19"/>
      <c r="I250" s="22" t="n">
        <f aca="false">IF(A250="",0,DAY(EOMONTH(A250,0)))</f>
        <v>0</v>
      </c>
      <c r="J250" s="23" t="n">
        <f aca="false">N(D250)-N(E250)</f>
        <v>0</v>
      </c>
      <c r="K250" s="23" t="n">
        <f aca="false">IF(I250=0,0,N(D250)/I250)</f>
        <v>0</v>
      </c>
      <c r="L250" s="24" t="n">
        <f aca="false">IF(A250="",0,IFERROR(INDEX(Tariff!$B$6:$F$13,MATCH(C250,Tariff!$A$6:$A$13,0),MATCH(B250,Tariff!$B$5:$F$5,0)),0))</f>
        <v>0</v>
      </c>
      <c r="M250" s="23" t="n">
        <f aca="false">J250*L250</f>
        <v>0</v>
      </c>
      <c r="N250" s="23" t="n">
        <f aca="false">N(F250)-M250</f>
        <v>0</v>
      </c>
      <c r="O250" s="25" t="n">
        <f aca="false">IF(M250=0,0,N250/M250)</f>
        <v>0</v>
      </c>
      <c r="P250" s="23" t="n">
        <f aca="false">N(F250)-N(G250)</f>
        <v>0</v>
      </c>
      <c r="Q250" s="25" t="n">
        <f aca="false">IF(N(H250)=0,0,N(D250)/H250-1)</f>
        <v>0</v>
      </c>
    </row>
    <row r="251" customFormat="false" ht="15" hidden="false" customHeight="false" outlineLevel="0" collapsed="false">
      <c r="A251" s="21"/>
      <c r="B251" s="8"/>
      <c r="C251" s="8"/>
      <c r="D251" s="19"/>
      <c r="E251" s="19"/>
      <c r="F251" s="19"/>
      <c r="G251" s="19"/>
      <c r="H251" s="19"/>
      <c r="I251" s="22" t="n">
        <f aca="false">IF(A251="",0,DAY(EOMONTH(A251,0)))</f>
        <v>0</v>
      </c>
      <c r="J251" s="23" t="n">
        <f aca="false">N(D251)-N(E251)</f>
        <v>0</v>
      </c>
      <c r="K251" s="23" t="n">
        <f aca="false">IF(I251=0,0,N(D251)/I251)</f>
        <v>0</v>
      </c>
      <c r="L251" s="24" t="n">
        <f aca="false">IF(A251="",0,IFERROR(INDEX(Tariff!$B$6:$F$13,MATCH(C251,Tariff!$A$6:$A$13,0),MATCH(B251,Tariff!$B$5:$F$5,0)),0))</f>
        <v>0</v>
      </c>
      <c r="M251" s="23" t="n">
        <f aca="false">J251*L251</f>
        <v>0</v>
      </c>
      <c r="N251" s="23" t="n">
        <f aca="false">N(F251)-M251</f>
        <v>0</v>
      </c>
      <c r="O251" s="25" t="n">
        <f aca="false">IF(M251=0,0,N251/M251)</f>
        <v>0</v>
      </c>
      <c r="P251" s="23" t="n">
        <f aca="false">N(F251)-N(G251)</f>
        <v>0</v>
      </c>
      <c r="Q251" s="25" t="n">
        <f aca="false">IF(N(H251)=0,0,N(D251)/H251-1)</f>
        <v>0</v>
      </c>
    </row>
    <row r="252" customFormat="false" ht="15" hidden="false" customHeight="false" outlineLevel="0" collapsed="false">
      <c r="A252" s="21"/>
      <c r="B252" s="8"/>
      <c r="C252" s="8"/>
      <c r="D252" s="19"/>
      <c r="E252" s="19"/>
      <c r="F252" s="19"/>
      <c r="G252" s="19"/>
      <c r="H252" s="19"/>
      <c r="I252" s="22" t="n">
        <f aca="false">IF(A252="",0,DAY(EOMONTH(A252,0)))</f>
        <v>0</v>
      </c>
      <c r="J252" s="23" t="n">
        <f aca="false">N(D252)-N(E252)</f>
        <v>0</v>
      </c>
      <c r="K252" s="23" t="n">
        <f aca="false">IF(I252=0,0,N(D252)/I252)</f>
        <v>0</v>
      </c>
      <c r="L252" s="24" t="n">
        <f aca="false">IF(A252="",0,IFERROR(INDEX(Tariff!$B$6:$F$13,MATCH(C252,Tariff!$A$6:$A$13,0),MATCH(B252,Tariff!$B$5:$F$5,0)),0))</f>
        <v>0</v>
      </c>
      <c r="M252" s="23" t="n">
        <f aca="false">J252*L252</f>
        <v>0</v>
      </c>
      <c r="N252" s="23" t="n">
        <f aca="false">N(F252)-M252</f>
        <v>0</v>
      </c>
      <c r="O252" s="25" t="n">
        <f aca="false">IF(M252=0,0,N252/M252)</f>
        <v>0</v>
      </c>
      <c r="P252" s="23" t="n">
        <f aca="false">N(F252)-N(G252)</f>
        <v>0</v>
      </c>
      <c r="Q252" s="25" t="n">
        <f aca="false">IF(N(H252)=0,0,N(D252)/H252-1)</f>
        <v>0</v>
      </c>
    </row>
    <row r="253" customFormat="false" ht="15" hidden="false" customHeight="false" outlineLevel="0" collapsed="false">
      <c r="A253" s="21"/>
      <c r="B253" s="8"/>
      <c r="C253" s="8"/>
      <c r="D253" s="19"/>
      <c r="E253" s="19"/>
      <c r="F253" s="19"/>
      <c r="G253" s="19"/>
      <c r="H253" s="19"/>
      <c r="I253" s="22" t="n">
        <f aca="false">IF(A253="",0,DAY(EOMONTH(A253,0)))</f>
        <v>0</v>
      </c>
      <c r="J253" s="23" t="n">
        <f aca="false">N(D253)-N(E253)</f>
        <v>0</v>
      </c>
      <c r="K253" s="23" t="n">
        <f aca="false">IF(I253=0,0,N(D253)/I253)</f>
        <v>0</v>
      </c>
      <c r="L253" s="24" t="n">
        <f aca="false">IF(A253="",0,IFERROR(INDEX(Tariff!$B$6:$F$13,MATCH(C253,Tariff!$A$6:$A$13,0),MATCH(B253,Tariff!$B$5:$F$5,0)),0))</f>
        <v>0</v>
      </c>
      <c r="M253" s="23" t="n">
        <f aca="false">J253*L253</f>
        <v>0</v>
      </c>
      <c r="N253" s="23" t="n">
        <f aca="false">N(F253)-M253</f>
        <v>0</v>
      </c>
      <c r="O253" s="25" t="n">
        <f aca="false">IF(M253=0,0,N253/M253)</f>
        <v>0</v>
      </c>
      <c r="P253" s="23" t="n">
        <f aca="false">N(F253)-N(G253)</f>
        <v>0</v>
      </c>
      <c r="Q253" s="25" t="n">
        <f aca="false">IF(N(H253)=0,0,N(D253)/H253-1)</f>
        <v>0</v>
      </c>
    </row>
    <row r="254" customFormat="false" ht="15" hidden="false" customHeight="false" outlineLevel="0" collapsed="false">
      <c r="A254" s="21"/>
      <c r="B254" s="8"/>
      <c r="C254" s="8"/>
      <c r="D254" s="19"/>
      <c r="E254" s="19"/>
      <c r="F254" s="19"/>
      <c r="G254" s="19"/>
      <c r="H254" s="19"/>
      <c r="I254" s="22" t="n">
        <f aca="false">IF(A254="",0,DAY(EOMONTH(A254,0)))</f>
        <v>0</v>
      </c>
      <c r="J254" s="23" t="n">
        <f aca="false">N(D254)-N(E254)</f>
        <v>0</v>
      </c>
      <c r="K254" s="23" t="n">
        <f aca="false">IF(I254=0,0,N(D254)/I254)</f>
        <v>0</v>
      </c>
      <c r="L254" s="24" t="n">
        <f aca="false">IF(A254="",0,IFERROR(INDEX(Tariff!$B$6:$F$13,MATCH(C254,Tariff!$A$6:$A$13,0),MATCH(B254,Tariff!$B$5:$F$5,0)),0))</f>
        <v>0</v>
      </c>
      <c r="M254" s="23" t="n">
        <f aca="false">J254*L254</f>
        <v>0</v>
      </c>
      <c r="N254" s="23" t="n">
        <f aca="false">N(F254)-M254</f>
        <v>0</v>
      </c>
      <c r="O254" s="25" t="n">
        <f aca="false">IF(M254=0,0,N254/M254)</f>
        <v>0</v>
      </c>
      <c r="P254" s="23" t="n">
        <f aca="false">N(F254)-N(G254)</f>
        <v>0</v>
      </c>
      <c r="Q254" s="25" t="n">
        <f aca="false">IF(N(H254)=0,0,N(D254)/H254-1)</f>
        <v>0</v>
      </c>
    </row>
    <row r="255" customFormat="false" ht="15" hidden="false" customHeight="false" outlineLevel="0" collapsed="false">
      <c r="A255" s="21"/>
      <c r="B255" s="8"/>
      <c r="C255" s="8"/>
      <c r="D255" s="19"/>
      <c r="E255" s="19"/>
      <c r="F255" s="19"/>
      <c r="G255" s="19"/>
      <c r="H255" s="19"/>
      <c r="I255" s="22" t="n">
        <f aca="false">IF(A255="",0,DAY(EOMONTH(A255,0)))</f>
        <v>0</v>
      </c>
      <c r="J255" s="23" t="n">
        <f aca="false">N(D255)-N(E255)</f>
        <v>0</v>
      </c>
      <c r="K255" s="23" t="n">
        <f aca="false">IF(I255=0,0,N(D255)/I255)</f>
        <v>0</v>
      </c>
      <c r="L255" s="24" t="n">
        <f aca="false">IF(A255="",0,IFERROR(INDEX(Tariff!$B$6:$F$13,MATCH(C255,Tariff!$A$6:$A$13,0),MATCH(B255,Tariff!$B$5:$F$5,0)),0))</f>
        <v>0</v>
      </c>
      <c r="M255" s="23" t="n">
        <f aca="false">J255*L255</f>
        <v>0</v>
      </c>
      <c r="N255" s="23" t="n">
        <f aca="false">N(F255)-M255</f>
        <v>0</v>
      </c>
      <c r="O255" s="25" t="n">
        <f aca="false">IF(M255=0,0,N255/M255)</f>
        <v>0</v>
      </c>
      <c r="P255" s="23" t="n">
        <f aca="false">N(F255)-N(G255)</f>
        <v>0</v>
      </c>
      <c r="Q255" s="25" t="n">
        <f aca="false">IF(N(H255)=0,0,N(D255)/H255-1)</f>
        <v>0</v>
      </c>
    </row>
    <row r="256" customFormat="false" ht="15" hidden="false" customHeight="false" outlineLevel="0" collapsed="false">
      <c r="A256" s="21"/>
      <c r="B256" s="8"/>
      <c r="C256" s="8"/>
      <c r="D256" s="19"/>
      <c r="E256" s="19"/>
      <c r="F256" s="19"/>
      <c r="G256" s="19"/>
      <c r="H256" s="19"/>
      <c r="I256" s="22" t="n">
        <f aca="false">IF(A256="",0,DAY(EOMONTH(A256,0)))</f>
        <v>0</v>
      </c>
      <c r="J256" s="23" t="n">
        <f aca="false">N(D256)-N(E256)</f>
        <v>0</v>
      </c>
      <c r="K256" s="23" t="n">
        <f aca="false">IF(I256=0,0,N(D256)/I256)</f>
        <v>0</v>
      </c>
      <c r="L256" s="24" t="n">
        <f aca="false">IF(A256="",0,IFERROR(INDEX(Tariff!$B$6:$F$13,MATCH(C256,Tariff!$A$6:$A$13,0),MATCH(B256,Tariff!$B$5:$F$5,0)),0))</f>
        <v>0</v>
      </c>
      <c r="M256" s="23" t="n">
        <f aca="false">J256*L256</f>
        <v>0</v>
      </c>
      <c r="N256" s="23" t="n">
        <f aca="false">N(F256)-M256</f>
        <v>0</v>
      </c>
      <c r="O256" s="25" t="n">
        <f aca="false">IF(M256=0,0,N256/M256)</f>
        <v>0</v>
      </c>
      <c r="P256" s="23" t="n">
        <f aca="false">N(F256)-N(G256)</f>
        <v>0</v>
      </c>
      <c r="Q256" s="25" t="n">
        <f aca="false">IF(N(H256)=0,0,N(D256)/H256-1)</f>
        <v>0</v>
      </c>
    </row>
    <row r="257" customFormat="false" ht="15" hidden="false" customHeight="false" outlineLevel="0" collapsed="false">
      <c r="A257" s="21"/>
      <c r="B257" s="8"/>
      <c r="C257" s="8"/>
      <c r="D257" s="19"/>
      <c r="E257" s="19"/>
      <c r="F257" s="19"/>
      <c r="G257" s="19"/>
      <c r="H257" s="19"/>
      <c r="I257" s="22" t="n">
        <f aca="false">IF(A257="",0,DAY(EOMONTH(A257,0)))</f>
        <v>0</v>
      </c>
      <c r="J257" s="23" t="n">
        <f aca="false">N(D257)-N(E257)</f>
        <v>0</v>
      </c>
      <c r="K257" s="23" t="n">
        <f aca="false">IF(I257=0,0,N(D257)/I257)</f>
        <v>0</v>
      </c>
      <c r="L257" s="24" t="n">
        <f aca="false">IF(A257="",0,IFERROR(INDEX(Tariff!$B$6:$F$13,MATCH(C257,Tariff!$A$6:$A$13,0),MATCH(B257,Tariff!$B$5:$F$5,0)),0))</f>
        <v>0</v>
      </c>
      <c r="M257" s="23" t="n">
        <f aca="false">J257*L257</f>
        <v>0</v>
      </c>
      <c r="N257" s="23" t="n">
        <f aca="false">N(F257)-M257</f>
        <v>0</v>
      </c>
      <c r="O257" s="25" t="n">
        <f aca="false">IF(M257=0,0,N257/M257)</f>
        <v>0</v>
      </c>
      <c r="P257" s="23" t="n">
        <f aca="false">N(F257)-N(G257)</f>
        <v>0</v>
      </c>
      <c r="Q257" s="25" t="n">
        <f aca="false">IF(N(H257)=0,0,N(D257)/H257-1)</f>
        <v>0</v>
      </c>
    </row>
    <row r="258" customFormat="false" ht="15" hidden="false" customHeight="false" outlineLevel="0" collapsed="false">
      <c r="A258" s="21"/>
      <c r="B258" s="8"/>
      <c r="C258" s="8"/>
      <c r="D258" s="19"/>
      <c r="E258" s="19"/>
      <c r="F258" s="19"/>
      <c r="G258" s="19"/>
      <c r="H258" s="19"/>
      <c r="I258" s="22" t="n">
        <f aca="false">IF(A258="",0,DAY(EOMONTH(A258,0)))</f>
        <v>0</v>
      </c>
      <c r="J258" s="23" t="n">
        <f aca="false">N(D258)-N(E258)</f>
        <v>0</v>
      </c>
      <c r="K258" s="23" t="n">
        <f aca="false">IF(I258=0,0,N(D258)/I258)</f>
        <v>0</v>
      </c>
      <c r="L258" s="24" t="n">
        <f aca="false">IF(A258="",0,IFERROR(INDEX(Tariff!$B$6:$F$13,MATCH(C258,Tariff!$A$6:$A$13,0),MATCH(B258,Tariff!$B$5:$F$5,0)),0))</f>
        <v>0</v>
      </c>
      <c r="M258" s="23" t="n">
        <f aca="false">J258*L258</f>
        <v>0</v>
      </c>
      <c r="N258" s="23" t="n">
        <f aca="false">N(F258)-M258</f>
        <v>0</v>
      </c>
      <c r="O258" s="25" t="n">
        <f aca="false">IF(M258=0,0,N258/M258)</f>
        <v>0</v>
      </c>
      <c r="P258" s="23" t="n">
        <f aca="false">N(F258)-N(G258)</f>
        <v>0</v>
      </c>
      <c r="Q258" s="25" t="n">
        <f aca="false">IF(N(H258)=0,0,N(D258)/H258-1)</f>
        <v>0</v>
      </c>
    </row>
    <row r="259" customFormat="false" ht="15" hidden="false" customHeight="false" outlineLevel="0" collapsed="false">
      <c r="A259" s="21"/>
      <c r="B259" s="8"/>
      <c r="C259" s="8"/>
      <c r="D259" s="19"/>
      <c r="E259" s="19"/>
      <c r="F259" s="19"/>
      <c r="G259" s="19"/>
      <c r="H259" s="19"/>
      <c r="I259" s="22" t="n">
        <f aca="false">IF(A259="",0,DAY(EOMONTH(A259,0)))</f>
        <v>0</v>
      </c>
      <c r="J259" s="23" t="n">
        <f aca="false">N(D259)-N(E259)</f>
        <v>0</v>
      </c>
      <c r="K259" s="23" t="n">
        <f aca="false">IF(I259=0,0,N(D259)/I259)</f>
        <v>0</v>
      </c>
      <c r="L259" s="24" t="n">
        <f aca="false">IF(A259="",0,IFERROR(INDEX(Tariff!$B$6:$F$13,MATCH(C259,Tariff!$A$6:$A$13,0),MATCH(B259,Tariff!$B$5:$F$5,0)),0))</f>
        <v>0</v>
      </c>
      <c r="M259" s="23" t="n">
        <f aca="false">J259*L259</f>
        <v>0</v>
      </c>
      <c r="N259" s="23" t="n">
        <f aca="false">N(F259)-M259</f>
        <v>0</v>
      </c>
      <c r="O259" s="25" t="n">
        <f aca="false">IF(M259=0,0,N259/M259)</f>
        <v>0</v>
      </c>
      <c r="P259" s="23" t="n">
        <f aca="false">N(F259)-N(G259)</f>
        <v>0</v>
      </c>
      <c r="Q259" s="25" t="n">
        <f aca="false">IF(N(H259)=0,0,N(D259)/H259-1)</f>
        <v>0</v>
      </c>
    </row>
    <row r="260" customFormat="false" ht="15" hidden="false" customHeight="false" outlineLevel="0" collapsed="false">
      <c r="A260" s="21"/>
      <c r="B260" s="8"/>
      <c r="C260" s="8"/>
      <c r="D260" s="19"/>
      <c r="E260" s="19"/>
      <c r="F260" s="19"/>
      <c r="G260" s="19"/>
      <c r="H260" s="19"/>
      <c r="I260" s="22" t="n">
        <f aca="false">IF(A260="",0,DAY(EOMONTH(A260,0)))</f>
        <v>0</v>
      </c>
      <c r="J260" s="23" t="n">
        <f aca="false">N(D260)-N(E260)</f>
        <v>0</v>
      </c>
      <c r="K260" s="23" t="n">
        <f aca="false">IF(I260=0,0,N(D260)/I260)</f>
        <v>0</v>
      </c>
      <c r="L260" s="24" t="n">
        <f aca="false">IF(A260="",0,IFERROR(INDEX(Tariff!$B$6:$F$13,MATCH(C260,Tariff!$A$6:$A$13,0),MATCH(B260,Tariff!$B$5:$F$5,0)),0))</f>
        <v>0</v>
      </c>
      <c r="M260" s="23" t="n">
        <f aca="false">J260*L260</f>
        <v>0</v>
      </c>
      <c r="N260" s="23" t="n">
        <f aca="false">N(F260)-M260</f>
        <v>0</v>
      </c>
      <c r="O260" s="25" t="n">
        <f aca="false">IF(M260=0,0,N260/M260)</f>
        <v>0</v>
      </c>
      <c r="P260" s="23" t="n">
        <f aca="false">N(F260)-N(G260)</f>
        <v>0</v>
      </c>
      <c r="Q260" s="25" t="n">
        <f aca="false">IF(N(H260)=0,0,N(D260)/H260-1)</f>
        <v>0</v>
      </c>
    </row>
    <row r="261" customFormat="false" ht="15" hidden="false" customHeight="false" outlineLevel="0" collapsed="false">
      <c r="A261" s="21"/>
      <c r="B261" s="8"/>
      <c r="C261" s="8"/>
      <c r="D261" s="19"/>
      <c r="E261" s="19"/>
      <c r="F261" s="19"/>
      <c r="G261" s="19"/>
      <c r="H261" s="19"/>
      <c r="I261" s="22" t="n">
        <f aca="false">IF(A261="",0,DAY(EOMONTH(A261,0)))</f>
        <v>0</v>
      </c>
      <c r="J261" s="23" t="n">
        <f aca="false">N(D261)-N(E261)</f>
        <v>0</v>
      </c>
      <c r="K261" s="23" t="n">
        <f aca="false">IF(I261=0,0,N(D261)/I261)</f>
        <v>0</v>
      </c>
      <c r="L261" s="24" t="n">
        <f aca="false">IF(A261="",0,IFERROR(INDEX(Tariff!$B$6:$F$13,MATCH(C261,Tariff!$A$6:$A$13,0),MATCH(B261,Tariff!$B$5:$F$5,0)),0))</f>
        <v>0</v>
      </c>
      <c r="M261" s="23" t="n">
        <f aca="false">J261*L261</f>
        <v>0</v>
      </c>
      <c r="N261" s="23" t="n">
        <f aca="false">N(F261)-M261</f>
        <v>0</v>
      </c>
      <c r="O261" s="25" t="n">
        <f aca="false">IF(M261=0,0,N261/M261)</f>
        <v>0</v>
      </c>
      <c r="P261" s="23" t="n">
        <f aca="false">N(F261)-N(G261)</f>
        <v>0</v>
      </c>
      <c r="Q261" s="25" t="n">
        <f aca="false">IF(N(H261)=0,0,N(D261)/H261-1)</f>
        <v>0</v>
      </c>
    </row>
    <row r="262" customFormat="false" ht="15" hidden="false" customHeight="false" outlineLevel="0" collapsed="false">
      <c r="A262" s="21"/>
      <c r="B262" s="8"/>
      <c r="C262" s="8"/>
      <c r="D262" s="19"/>
      <c r="E262" s="19"/>
      <c r="F262" s="19"/>
      <c r="G262" s="19"/>
      <c r="H262" s="19"/>
      <c r="I262" s="22" t="n">
        <f aca="false">IF(A262="",0,DAY(EOMONTH(A262,0)))</f>
        <v>0</v>
      </c>
      <c r="J262" s="23" t="n">
        <f aca="false">N(D262)-N(E262)</f>
        <v>0</v>
      </c>
      <c r="K262" s="23" t="n">
        <f aca="false">IF(I262=0,0,N(D262)/I262)</f>
        <v>0</v>
      </c>
      <c r="L262" s="24" t="n">
        <f aca="false">IF(A262="",0,IFERROR(INDEX(Tariff!$B$6:$F$13,MATCH(C262,Tariff!$A$6:$A$13,0),MATCH(B262,Tariff!$B$5:$F$5,0)),0))</f>
        <v>0</v>
      </c>
      <c r="M262" s="23" t="n">
        <f aca="false">J262*L262</f>
        <v>0</v>
      </c>
      <c r="N262" s="23" t="n">
        <f aca="false">N(F262)-M262</f>
        <v>0</v>
      </c>
      <c r="O262" s="25" t="n">
        <f aca="false">IF(M262=0,0,N262/M262)</f>
        <v>0</v>
      </c>
      <c r="P262" s="23" t="n">
        <f aca="false">N(F262)-N(G262)</f>
        <v>0</v>
      </c>
      <c r="Q262" s="25" t="n">
        <f aca="false">IF(N(H262)=0,0,N(D262)/H262-1)</f>
        <v>0</v>
      </c>
    </row>
    <row r="263" customFormat="false" ht="15" hidden="false" customHeight="false" outlineLevel="0" collapsed="false">
      <c r="A263" s="21"/>
      <c r="B263" s="8"/>
      <c r="C263" s="8"/>
      <c r="D263" s="19"/>
      <c r="E263" s="19"/>
      <c r="F263" s="19"/>
      <c r="G263" s="19"/>
      <c r="H263" s="19"/>
      <c r="I263" s="22" t="n">
        <f aca="false">IF(A263="",0,DAY(EOMONTH(A263,0)))</f>
        <v>0</v>
      </c>
      <c r="J263" s="23" t="n">
        <f aca="false">N(D263)-N(E263)</f>
        <v>0</v>
      </c>
      <c r="K263" s="23" t="n">
        <f aca="false">IF(I263=0,0,N(D263)/I263)</f>
        <v>0</v>
      </c>
      <c r="L263" s="24" t="n">
        <f aca="false">IF(A263="",0,IFERROR(INDEX(Tariff!$B$6:$F$13,MATCH(C263,Tariff!$A$6:$A$13,0),MATCH(B263,Tariff!$B$5:$F$5,0)),0))</f>
        <v>0</v>
      </c>
      <c r="M263" s="23" t="n">
        <f aca="false">J263*L263</f>
        <v>0</v>
      </c>
      <c r="N263" s="23" t="n">
        <f aca="false">N(F263)-M263</f>
        <v>0</v>
      </c>
      <c r="O263" s="25" t="n">
        <f aca="false">IF(M263=0,0,N263/M263)</f>
        <v>0</v>
      </c>
      <c r="P263" s="23" t="n">
        <f aca="false">N(F263)-N(G263)</f>
        <v>0</v>
      </c>
      <c r="Q263" s="25" t="n">
        <f aca="false">IF(N(H263)=0,0,N(D263)/H263-1)</f>
        <v>0</v>
      </c>
    </row>
    <row r="264" customFormat="false" ht="15" hidden="false" customHeight="false" outlineLevel="0" collapsed="false">
      <c r="A264" s="21"/>
      <c r="B264" s="8"/>
      <c r="C264" s="8"/>
      <c r="D264" s="19"/>
      <c r="E264" s="19"/>
      <c r="F264" s="19"/>
      <c r="G264" s="19"/>
      <c r="H264" s="19"/>
      <c r="I264" s="22" t="n">
        <f aca="false">IF(A264="",0,DAY(EOMONTH(A264,0)))</f>
        <v>0</v>
      </c>
      <c r="J264" s="23" t="n">
        <f aca="false">N(D264)-N(E264)</f>
        <v>0</v>
      </c>
      <c r="K264" s="23" t="n">
        <f aca="false">IF(I264=0,0,N(D264)/I264)</f>
        <v>0</v>
      </c>
      <c r="L264" s="24" t="n">
        <f aca="false">IF(A264="",0,IFERROR(INDEX(Tariff!$B$6:$F$13,MATCH(C264,Tariff!$A$6:$A$13,0),MATCH(B264,Tariff!$B$5:$F$5,0)),0))</f>
        <v>0</v>
      </c>
      <c r="M264" s="23" t="n">
        <f aca="false">J264*L264</f>
        <v>0</v>
      </c>
      <c r="N264" s="23" t="n">
        <f aca="false">N(F264)-M264</f>
        <v>0</v>
      </c>
      <c r="O264" s="25" t="n">
        <f aca="false">IF(M264=0,0,N264/M264)</f>
        <v>0</v>
      </c>
      <c r="P264" s="23" t="n">
        <f aca="false">N(F264)-N(G264)</f>
        <v>0</v>
      </c>
      <c r="Q264" s="25" t="n">
        <f aca="false">IF(N(H264)=0,0,N(D264)/H264-1)</f>
        <v>0</v>
      </c>
    </row>
    <row r="265" customFormat="false" ht="15" hidden="false" customHeight="false" outlineLevel="0" collapsed="false">
      <c r="A265" s="21"/>
      <c r="B265" s="8"/>
      <c r="C265" s="8"/>
      <c r="D265" s="19"/>
      <c r="E265" s="19"/>
      <c r="F265" s="19"/>
      <c r="G265" s="19"/>
      <c r="H265" s="19"/>
      <c r="I265" s="22" t="n">
        <f aca="false">IF(A265="",0,DAY(EOMONTH(A265,0)))</f>
        <v>0</v>
      </c>
      <c r="J265" s="23" t="n">
        <f aca="false">N(D265)-N(E265)</f>
        <v>0</v>
      </c>
      <c r="K265" s="23" t="n">
        <f aca="false">IF(I265=0,0,N(D265)/I265)</f>
        <v>0</v>
      </c>
      <c r="L265" s="24" t="n">
        <f aca="false">IF(A265="",0,IFERROR(INDEX(Tariff!$B$6:$F$13,MATCH(C265,Tariff!$A$6:$A$13,0),MATCH(B265,Tariff!$B$5:$F$5,0)),0))</f>
        <v>0</v>
      </c>
      <c r="M265" s="23" t="n">
        <f aca="false">J265*L265</f>
        <v>0</v>
      </c>
      <c r="N265" s="23" t="n">
        <f aca="false">N(F265)-M265</f>
        <v>0</v>
      </c>
      <c r="O265" s="25" t="n">
        <f aca="false">IF(M265=0,0,N265/M265)</f>
        <v>0</v>
      </c>
      <c r="P265" s="23" t="n">
        <f aca="false">N(F265)-N(G265)</f>
        <v>0</v>
      </c>
      <c r="Q265" s="25" t="n">
        <f aca="false">IF(N(H265)=0,0,N(D265)/H265-1)</f>
        <v>0</v>
      </c>
    </row>
    <row r="266" customFormat="false" ht="15" hidden="false" customHeight="false" outlineLevel="0" collapsed="false">
      <c r="A266" s="21"/>
      <c r="B266" s="8"/>
      <c r="C266" s="8"/>
      <c r="D266" s="19"/>
      <c r="E266" s="19"/>
      <c r="F266" s="19"/>
      <c r="G266" s="19"/>
      <c r="H266" s="19"/>
      <c r="I266" s="22" t="n">
        <f aca="false">IF(A266="",0,DAY(EOMONTH(A266,0)))</f>
        <v>0</v>
      </c>
      <c r="J266" s="23" t="n">
        <f aca="false">N(D266)-N(E266)</f>
        <v>0</v>
      </c>
      <c r="K266" s="23" t="n">
        <f aca="false">IF(I266=0,0,N(D266)/I266)</f>
        <v>0</v>
      </c>
      <c r="L266" s="24" t="n">
        <f aca="false">IF(A266="",0,IFERROR(INDEX(Tariff!$B$6:$F$13,MATCH(C266,Tariff!$A$6:$A$13,0),MATCH(B266,Tariff!$B$5:$F$5,0)),0))</f>
        <v>0</v>
      </c>
      <c r="M266" s="23" t="n">
        <f aca="false">J266*L266</f>
        <v>0</v>
      </c>
      <c r="N266" s="23" t="n">
        <f aca="false">N(F266)-M266</f>
        <v>0</v>
      </c>
      <c r="O266" s="25" t="n">
        <f aca="false">IF(M266=0,0,N266/M266)</f>
        <v>0</v>
      </c>
      <c r="P266" s="23" t="n">
        <f aca="false">N(F266)-N(G266)</f>
        <v>0</v>
      </c>
      <c r="Q266" s="25" t="n">
        <f aca="false">IF(N(H266)=0,0,N(D266)/H266-1)</f>
        <v>0</v>
      </c>
    </row>
    <row r="267" customFormat="false" ht="15" hidden="false" customHeight="false" outlineLevel="0" collapsed="false">
      <c r="A267" s="21"/>
      <c r="B267" s="8"/>
      <c r="C267" s="8"/>
      <c r="D267" s="19"/>
      <c r="E267" s="19"/>
      <c r="F267" s="19"/>
      <c r="G267" s="19"/>
      <c r="H267" s="19"/>
      <c r="I267" s="22" t="n">
        <f aca="false">IF(A267="",0,DAY(EOMONTH(A267,0)))</f>
        <v>0</v>
      </c>
      <c r="J267" s="23" t="n">
        <f aca="false">N(D267)-N(E267)</f>
        <v>0</v>
      </c>
      <c r="K267" s="23" t="n">
        <f aca="false">IF(I267=0,0,N(D267)/I267)</f>
        <v>0</v>
      </c>
      <c r="L267" s="24" t="n">
        <f aca="false">IF(A267="",0,IFERROR(INDEX(Tariff!$B$6:$F$13,MATCH(C267,Tariff!$A$6:$A$13,0),MATCH(B267,Tariff!$B$5:$F$5,0)),0))</f>
        <v>0</v>
      </c>
      <c r="M267" s="23" t="n">
        <f aca="false">J267*L267</f>
        <v>0</v>
      </c>
      <c r="N267" s="23" t="n">
        <f aca="false">N(F267)-M267</f>
        <v>0</v>
      </c>
      <c r="O267" s="25" t="n">
        <f aca="false">IF(M267=0,0,N267/M267)</f>
        <v>0</v>
      </c>
      <c r="P267" s="23" t="n">
        <f aca="false">N(F267)-N(G267)</f>
        <v>0</v>
      </c>
      <c r="Q267" s="25" t="n">
        <f aca="false">IF(N(H267)=0,0,N(D267)/H267-1)</f>
        <v>0</v>
      </c>
    </row>
    <row r="268" customFormat="false" ht="15" hidden="false" customHeight="false" outlineLevel="0" collapsed="false">
      <c r="A268" s="21"/>
      <c r="B268" s="8"/>
      <c r="C268" s="8"/>
      <c r="D268" s="19"/>
      <c r="E268" s="19"/>
      <c r="F268" s="19"/>
      <c r="G268" s="19"/>
      <c r="H268" s="19"/>
      <c r="I268" s="22" t="n">
        <f aca="false">IF(A268="",0,DAY(EOMONTH(A268,0)))</f>
        <v>0</v>
      </c>
      <c r="J268" s="23" t="n">
        <f aca="false">N(D268)-N(E268)</f>
        <v>0</v>
      </c>
      <c r="K268" s="23" t="n">
        <f aca="false">IF(I268=0,0,N(D268)/I268)</f>
        <v>0</v>
      </c>
      <c r="L268" s="24" t="n">
        <f aca="false">IF(A268="",0,IFERROR(INDEX(Tariff!$B$6:$F$13,MATCH(C268,Tariff!$A$6:$A$13,0),MATCH(B268,Tariff!$B$5:$F$5,0)),0))</f>
        <v>0</v>
      </c>
      <c r="M268" s="23" t="n">
        <f aca="false">J268*L268</f>
        <v>0</v>
      </c>
      <c r="N268" s="23" t="n">
        <f aca="false">N(F268)-M268</f>
        <v>0</v>
      </c>
      <c r="O268" s="25" t="n">
        <f aca="false">IF(M268=0,0,N268/M268)</f>
        <v>0</v>
      </c>
      <c r="P268" s="23" t="n">
        <f aca="false">N(F268)-N(G268)</f>
        <v>0</v>
      </c>
      <c r="Q268" s="25" t="n">
        <f aca="false">IF(N(H268)=0,0,N(D268)/H268-1)</f>
        <v>0</v>
      </c>
    </row>
    <row r="269" customFormat="false" ht="15" hidden="false" customHeight="false" outlineLevel="0" collapsed="false">
      <c r="A269" s="21"/>
      <c r="B269" s="8"/>
      <c r="C269" s="8"/>
      <c r="D269" s="19"/>
      <c r="E269" s="19"/>
      <c r="F269" s="19"/>
      <c r="G269" s="19"/>
      <c r="H269" s="19"/>
      <c r="I269" s="22" t="n">
        <f aca="false">IF(A269="",0,DAY(EOMONTH(A269,0)))</f>
        <v>0</v>
      </c>
      <c r="J269" s="23" t="n">
        <f aca="false">N(D269)-N(E269)</f>
        <v>0</v>
      </c>
      <c r="K269" s="23" t="n">
        <f aca="false">IF(I269=0,0,N(D269)/I269)</f>
        <v>0</v>
      </c>
      <c r="L269" s="24" t="n">
        <f aca="false">IF(A269="",0,IFERROR(INDEX(Tariff!$B$6:$F$13,MATCH(C269,Tariff!$A$6:$A$13,0),MATCH(B269,Tariff!$B$5:$F$5,0)),0))</f>
        <v>0</v>
      </c>
      <c r="M269" s="23" t="n">
        <f aca="false">J269*L269</f>
        <v>0</v>
      </c>
      <c r="N269" s="23" t="n">
        <f aca="false">N(F269)-M269</f>
        <v>0</v>
      </c>
      <c r="O269" s="25" t="n">
        <f aca="false">IF(M269=0,0,N269/M269)</f>
        <v>0</v>
      </c>
      <c r="P269" s="23" t="n">
        <f aca="false">N(F269)-N(G269)</f>
        <v>0</v>
      </c>
      <c r="Q269" s="25" t="n">
        <f aca="false">IF(N(H269)=0,0,N(D269)/H269-1)</f>
        <v>0</v>
      </c>
    </row>
    <row r="270" customFormat="false" ht="15" hidden="false" customHeight="false" outlineLevel="0" collapsed="false">
      <c r="A270" s="21"/>
      <c r="B270" s="8"/>
      <c r="C270" s="8"/>
      <c r="D270" s="19"/>
      <c r="E270" s="19"/>
      <c r="F270" s="19"/>
      <c r="G270" s="19"/>
      <c r="H270" s="19"/>
      <c r="I270" s="22" t="n">
        <f aca="false">IF(A270="",0,DAY(EOMONTH(A270,0)))</f>
        <v>0</v>
      </c>
      <c r="J270" s="23" t="n">
        <f aca="false">N(D270)-N(E270)</f>
        <v>0</v>
      </c>
      <c r="K270" s="23" t="n">
        <f aca="false">IF(I270=0,0,N(D270)/I270)</f>
        <v>0</v>
      </c>
      <c r="L270" s="24" t="n">
        <f aca="false">IF(A270="",0,IFERROR(INDEX(Tariff!$B$6:$F$13,MATCH(C270,Tariff!$A$6:$A$13,0),MATCH(B270,Tariff!$B$5:$F$5,0)),0))</f>
        <v>0</v>
      </c>
      <c r="M270" s="23" t="n">
        <f aca="false">J270*L270</f>
        <v>0</v>
      </c>
      <c r="N270" s="23" t="n">
        <f aca="false">N(F270)-M270</f>
        <v>0</v>
      </c>
      <c r="O270" s="25" t="n">
        <f aca="false">IF(M270=0,0,N270/M270)</f>
        <v>0</v>
      </c>
      <c r="P270" s="23" t="n">
        <f aca="false">N(F270)-N(G270)</f>
        <v>0</v>
      </c>
      <c r="Q270" s="25" t="n">
        <f aca="false">IF(N(H270)=0,0,N(D270)/H270-1)</f>
        <v>0</v>
      </c>
    </row>
    <row r="271" customFormat="false" ht="15" hidden="false" customHeight="false" outlineLevel="0" collapsed="false">
      <c r="A271" s="21"/>
      <c r="B271" s="8"/>
      <c r="C271" s="8"/>
      <c r="D271" s="19"/>
      <c r="E271" s="19"/>
      <c r="F271" s="19"/>
      <c r="G271" s="19"/>
      <c r="H271" s="19"/>
      <c r="I271" s="22" t="n">
        <f aca="false">IF(A271="",0,DAY(EOMONTH(A271,0)))</f>
        <v>0</v>
      </c>
      <c r="J271" s="23" t="n">
        <f aca="false">N(D271)-N(E271)</f>
        <v>0</v>
      </c>
      <c r="K271" s="23" t="n">
        <f aca="false">IF(I271=0,0,N(D271)/I271)</f>
        <v>0</v>
      </c>
      <c r="L271" s="24" t="n">
        <f aca="false">IF(A271="",0,IFERROR(INDEX(Tariff!$B$6:$F$13,MATCH(C271,Tariff!$A$6:$A$13,0),MATCH(B271,Tariff!$B$5:$F$5,0)),0))</f>
        <v>0</v>
      </c>
      <c r="M271" s="23" t="n">
        <f aca="false">J271*L271</f>
        <v>0</v>
      </c>
      <c r="N271" s="23" t="n">
        <f aca="false">N(F271)-M271</f>
        <v>0</v>
      </c>
      <c r="O271" s="25" t="n">
        <f aca="false">IF(M271=0,0,N271/M271)</f>
        <v>0</v>
      </c>
      <c r="P271" s="23" t="n">
        <f aca="false">N(F271)-N(G271)</f>
        <v>0</v>
      </c>
      <c r="Q271" s="25" t="n">
        <f aca="false">IF(N(H271)=0,0,N(D271)/H271-1)</f>
        <v>0</v>
      </c>
    </row>
    <row r="272" customFormat="false" ht="15" hidden="false" customHeight="false" outlineLevel="0" collapsed="false">
      <c r="A272" s="21"/>
      <c r="B272" s="8"/>
      <c r="C272" s="8"/>
      <c r="D272" s="19"/>
      <c r="E272" s="19"/>
      <c r="F272" s="19"/>
      <c r="G272" s="19"/>
      <c r="H272" s="19"/>
      <c r="I272" s="22" t="n">
        <f aca="false">IF(A272="",0,DAY(EOMONTH(A272,0)))</f>
        <v>0</v>
      </c>
      <c r="J272" s="23" t="n">
        <f aca="false">N(D272)-N(E272)</f>
        <v>0</v>
      </c>
      <c r="K272" s="23" t="n">
        <f aca="false">IF(I272=0,0,N(D272)/I272)</f>
        <v>0</v>
      </c>
      <c r="L272" s="24" t="n">
        <f aca="false">IF(A272="",0,IFERROR(INDEX(Tariff!$B$6:$F$13,MATCH(C272,Tariff!$A$6:$A$13,0),MATCH(B272,Tariff!$B$5:$F$5,0)),0))</f>
        <v>0</v>
      </c>
      <c r="M272" s="23" t="n">
        <f aca="false">J272*L272</f>
        <v>0</v>
      </c>
      <c r="N272" s="23" t="n">
        <f aca="false">N(F272)-M272</f>
        <v>0</v>
      </c>
      <c r="O272" s="25" t="n">
        <f aca="false">IF(M272=0,0,N272/M272)</f>
        <v>0</v>
      </c>
      <c r="P272" s="23" t="n">
        <f aca="false">N(F272)-N(G272)</f>
        <v>0</v>
      </c>
      <c r="Q272" s="25" t="n">
        <f aca="false">IF(N(H272)=0,0,N(D272)/H272-1)</f>
        <v>0</v>
      </c>
    </row>
    <row r="273" customFormat="false" ht="15" hidden="false" customHeight="false" outlineLevel="0" collapsed="false">
      <c r="A273" s="21"/>
      <c r="B273" s="8"/>
      <c r="C273" s="8"/>
      <c r="D273" s="19"/>
      <c r="E273" s="19"/>
      <c r="F273" s="19"/>
      <c r="G273" s="19"/>
      <c r="H273" s="19"/>
      <c r="I273" s="22" t="n">
        <f aca="false">IF(A273="",0,DAY(EOMONTH(A273,0)))</f>
        <v>0</v>
      </c>
      <c r="J273" s="23" t="n">
        <f aca="false">N(D273)-N(E273)</f>
        <v>0</v>
      </c>
      <c r="K273" s="23" t="n">
        <f aca="false">IF(I273=0,0,N(D273)/I273)</f>
        <v>0</v>
      </c>
      <c r="L273" s="24" t="n">
        <f aca="false">IF(A273="",0,IFERROR(INDEX(Tariff!$B$6:$F$13,MATCH(C273,Tariff!$A$6:$A$13,0),MATCH(B273,Tariff!$B$5:$F$5,0)),0))</f>
        <v>0</v>
      </c>
      <c r="M273" s="23" t="n">
        <f aca="false">J273*L273</f>
        <v>0</v>
      </c>
      <c r="N273" s="23" t="n">
        <f aca="false">N(F273)-M273</f>
        <v>0</v>
      </c>
      <c r="O273" s="25" t="n">
        <f aca="false">IF(M273=0,0,N273/M273)</f>
        <v>0</v>
      </c>
      <c r="P273" s="23" t="n">
        <f aca="false">N(F273)-N(G273)</f>
        <v>0</v>
      </c>
      <c r="Q273" s="25" t="n">
        <f aca="false">IF(N(H273)=0,0,N(D273)/H273-1)</f>
        <v>0</v>
      </c>
    </row>
    <row r="274" customFormat="false" ht="15" hidden="false" customHeight="false" outlineLevel="0" collapsed="false">
      <c r="A274" s="21"/>
      <c r="B274" s="8"/>
      <c r="C274" s="8"/>
      <c r="D274" s="19"/>
      <c r="E274" s="19"/>
      <c r="F274" s="19"/>
      <c r="G274" s="19"/>
      <c r="H274" s="19"/>
      <c r="I274" s="22" t="n">
        <f aca="false">IF(A274="",0,DAY(EOMONTH(A274,0)))</f>
        <v>0</v>
      </c>
      <c r="J274" s="23" t="n">
        <f aca="false">N(D274)-N(E274)</f>
        <v>0</v>
      </c>
      <c r="K274" s="23" t="n">
        <f aca="false">IF(I274=0,0,N(D274)/I274)</f>
        <v>0</v>
      </c>
      <c r="L274" s="24" t="n">
        <f aca="false">IF(A274="",0,IFERROR(INDEX(Tariff!$B$6:$F$13,MATCH(C274,Tariff!$A$6:$A$13,0),MATCH(B274,Tariff!$B$5:$F$5,0)),0))</f>
        <v>0</v>
      </c>
      <c r="M274" s="23" t="n">
        <f aca="false">J274*L274</f>
        <v>0</v>
      </c>
      <c r="N274" s="23" t="n">
        <f aca="false">N(F274)-M274</f>
        <v>0</v>
      </c>
      <c r="O274" s="25" t="n">
        <f aca="false">IF(M274=0,0,N274/M274)</f>
        <v>0</v>
      </c>
      <c r="P274" s="23" t="n">
        <f aca="false">N(F274)-N(G274)</f>
        <v>0</v>
      </c>
      <c r="Q274" s="25" t="n">
        <f aca="false">IF(N(H274)=0,0,N(D274)/H274-1)</f>
        <v>0</v>
      </c>
    </row>
    <row r="275" customFormat="false" ht="15" hidden="false" customHeight="false" outlineLevel="0" collapsed="false">
      <c r="A275" s="21"/>
      <c r="B275" s="8"/>
      <c r="C275" s="8"/>
      <c r="D275" s="19"/>
      <c r="E275" s="19"/>
      <c r="F275" s="19"/>
      <c r="G275" s="19"/>
      <c r="H275" s="19"/>
      <c r="I275" s="22" t="n">
        <f aca="false">IF(A275="",0,DAY(EOMONTH(A275,0)))</f>
        <v>0</v>
      </c>
      <c r="J275" s="23" t="n">
        <f aca="false">N(D275)-N(E275)</f>
        <v>0</v>
      </c>
      <c r="K275" s="23" t="n">
        <f aca="false">IF(I275=0,0,N(D275)/I275)</f>
        <v>0</v>
      </c>
      <c r="L275" s="24" t="n">
        <f aca="false">IF(A275="",0,IFERROR(INDEX(Tariff!$B$6:$F$13,MATCH(C275,Tariff!$A$6:$A$13,0),MATCH(B275,Tariff!$B$5:$F$5,0)),0))</f>
        <v>0</v>
      </c>
      <c r="M275" s="23" t="n">
        <f aca="false">J275*L275</f>
        <v>0</v>
      </c>
      <c r="N275" s="23" t="n">
        <f aca="false">N(F275)-M275</f>
        <v>0</v>
      </c>
      <c r="O275" s="25" t="n">
        <f aca="false">IF(M275=0,0,N275/M275)</f>
        <v>0</v>
      </c>
      <c r="P275" s="23" t="n">
        <f aca="false">N(F275)-N(G275)</f>
        <v>0</v>
      </c>
      <c r="Q275" s="25" t="n">
        <f aca="false">IF(N(H275)=0,0,N(D275)/H275-1)</f>
        <v>0</v>
      </c>
    </row>
    <row r="276" customFormat="false" ht="15" hidden="false" customHeight="false" outlineLevel="0" collapsed="false">
      <c r="A276" s="21"/>
      <c r="B276" s="8"/>
      <c r="C276" s="8"/>
      <c r="D276" s="19"/>
      <c r="E276" s="19"/>
      <c r="F276" s="19"/>
      <c r="G276" s="19"/>
      <c r="H276" s="19"/>
      <c r="I276" s="22" t="n">
        <f aca="false">IF(A276="",0,DAY(EOMONTH(A276,0)))</f>
        <v>0</v>
      </c>
      <c r="J276" s="23" t="n">
        <f aca="false">N(D276)-N(E276)</f>
        <v>0</v>
      </c>
      <c r="K276" s="23" t="n">
        <f aca="false">IF(I276=0,0,N(D276)/I276)</f>
        <v>0</v>
      </c>
      <c r="L276" s="24" t="n">
        <f aca="false">IF(A276="",0,IFERROR(INDEX(Tariff!$B$6:$F$13,MATCH(C276,Tariff!$A$6:$A$13,0),MATCH(B276,Tariff!$B$5:$F$5,0)),0))</f>
        <v>0</v>
      </c>
      <c r="M276" s="23" t="n">
        <f aca="false">J276*L276</f>
        <v>0</v>
      </c>
      <c r="N276" s="23" t="n">
        <f aca="false">N(F276)-M276</f>
        <v>0</v>
      </c>
      <c r="O276" s="25" t="n">
        <f aca="false">IF(M276=0,0,N276/M276)</f>
        <v>0</v>
      </c>
      <c r="P276" s="23" t="n">
        <f aca="false">N(F276)-N(G276)</f>
        <v>0</v>
      </c>
      <c r="Q276" s="25" t="n">
        <f aca="false">IF(N(H276)=0,0,N(D276)/H276-1)</f>
        <v>0</v>
      </c>
    </row>
    <row r="277" customFormat="false" ht="15" hidden="false" customHeight="false" outlineLevel="0" collapsed="false">
      <c r="A277" s="21"/>
      <c r="B277" s="8"/>
      <c r="C277" s="8"/>
      <c r="D277" s="19"/>
      <c r="E277" s="19"/>
      <c r="F277" s="19"/>
      <c r="G277" s="19"/>
      <c r="H277" s="19"/>
      <c r="I277" s="22" t="n">
        <f aca="false">IF(A277="",0,DAY(EOMONTH(A277,0)))</f>
        <v>0</v>
      </c>
      <c r="J277" s="23" t="n">
        <f aca="false">N(D277)-N(E277)</f>
        <v>0</v>
      </c>
      <c r="K277" s="23" t="n">
        <f aca="false">IF(I277=0,0,N(D277)/I277)</f>
        <v>0</v>
      </c>
      <c r="L277" s="24" t="n">
        <f aca="false">IF(A277="",0,IFERROR(INDEX(Tariff!$B$6:$F$13,MATCH(C277,Tariff!$A$6:$A$13,0),MATCH(B277,Tariff!$B$5:$F$5,0)),0))</f>
        <v>0</v>
      </c>
      <c r="M277" s="23" t="n">
        <f aca="false">J277*L277</f>
        <v>0</v>
      </c>
      <c r="N277" s="23" t="n">
        <f aca="false">N(F277)-M277</f>
        <v>0</v>
      </c>
      <c r="O277" s="25" t="n">
        <f aca="false">IF(M277=0,0,N277/M277)</f>
        <v>0</v>
      </c>
      <c r="P277" s="23" t="n">
        <f aca="false">N(F277)-N(G277)</f>
        <v>0</v>
      </c>
      <c r="Q277" s="25" t="n">
        <f aca="false">IF(N(H277)=0,0,N(D277)/H277-1)</f>
        <v>0</v>
      </c>
    </row>
    <row r="278" customFormat="false" ht="15" hidden="false" customHeight="false" outlineLevel="0" collapsed="false">
      <c r="A278" s="21"/>
      <c r="B278" s="8"/>
      <c r="C278" s="8"/>
      <c r="D278" s="19"/>
      <c r="E278" s="19"/>
      <c r="F278" s="19"/>
      <c r="G278" s="19"/>
      <c r="H278" s="19"/>
      <c r="I278" s="22" t="n">
        <f aca="false">IF(A278="",0,DAY(EOMONTH(A278,0)))</f>
        <v>0</v>
      </c>
      <c r="J278" s="23" t="n">
        <f aca="false">N(D278)-N(E278)</f>
        <v>0</v>
      </c>
      <c r="K278" s="23" t="n">
        <f aca="false">IF(I278=0,0,N(D278)/I278)</f>
        <v>0</v>
      </c>
      <c r="L278" s="24" t="n">
        <f aca="false">IF(A278="",0,IFERROR(INDEX(Tariff!$B$6:$F$13,MATCH(C278,Tariff!$A$6:$A$13,0),MATCH(B278,Tariff!$B$5:$F$5,0)),0))</f>
        <v>0</v>
      </c>
      <c r="M278" s="23" t="n">
        <f aca="false">J278*L278</f>
        <v>0</v>
      </c>
      <c r="N278" s="23" t="n">
        <f aca="false">N(F278)-M278</f>
        <v>0</v>
      </c>
      <c r="O278" s="25" t="n">
        <f aca="false">IF(M278=0,0,N278/M278)</f>
        <v>0</v>
      </c>
      <c r="P278" s="23" t="n">
        <f aca="false">N(F278)-N(G278)</f>
        <v>0</v>
      </c>
      <c r="Q278" s="25" t="n">
        <f aca="false">IF(N(H278)=0,0,N(D278)/H278-1)</f>
        <v>0</v>
      </c>
    </row>
    <row r="279" customFormat="false" ht="15" hidden="false" customHeight="false" outlineLevel="0" collapsed="false">
      <c r="A279" s="21"/>
      <c r="B279" s="8"/>
      <c r="C279" s="8"/>
      <c r="D279" s="19"/>
      <c r="E279" s="19"/>
      <c r="F279" s="19"/>
      <c r="G279" s="19"/>
      <c r="H279" s="19"/>
      <c r="I279" s="22" t="n">
        <f aca="false">IF(A279="",0,DAY(EOMONTH(A279,0)))</f>
        <v>0</v>
      </c>
      <c r="J279" s="23" t="n">
        <f aca="false">N(D279)-N(E279)</f>
        <v>0</v>
      </c>
      <c r="K279" s="23" t="n">
        <f aca="false">IF(I279=0,0,N(D279)/I279)</f>
        <v>0</v>
      </c>
      <c r="L279" s="24" t="n">
        <f aca="false">IF(A279="",0,IFERROR(INDEX(Tariff!$B$6:$F$13,MATCH(C279,Tariff!$A$6:$A$13,0),MATCH(B279,Tariff!$B$5:$F$5,0)),0))</f>
        <v>0</v>
      </c>
      <c r="M279" s="23" t="n">
        <f aca="false">J279*L279</f>
        <v>0</v>
      </c>
      <c r="N279" s="23" t="n">
        <f aca="false">N(F279)-M279</f>
        <v>0</v>
      </c>
      <c r="O279" s="25" t="n">
        <f aca="false">IF(M279=0,0,N279/M279)</f>
        <v>0</v>
      </c>
      <c r="P279" s="23" t="n">
        <f aca="false">N(F279)-N(G279)</f>
        <v>0</v>
      </c>
      <c r="Q279" s="25" t="n">
        <f aca="false">IF(N(H279)=0,0,N(D279)/H279-1)</f>
        <v>0</v>
      </c>
    </row>
    <row r="280" customFormat="false" ht="15" hidden="false" customHeight="false" outlineLevel="0" collapsed="false">
      <c r="A280" s="21"/>
      <c r="B280" s="8"/>
      <c r="C280" s="8"/>
      <c r="D280" s="19"/>
      <c r="E280" s="19"/>
      <c r="F280" s="19"/>
      <c r="G280" s="19"/>
      <c r="H280" s="19"/>
      <c r="I280" s="22" t="n">
        <f aca="false">IF(A280="",0,DAY(EOMONTH(A280,0)))</f>
        <v>0</v>
      </c>
      <c r="J280" s="23" t="n">
        <f aca="false">N(D280)-N(E280)</f>
        <v>0</v>
      </c>
      <c r="K280" s="23" t="n">
        <f aca="false">IF(I280=0,0,N(D280)/I280)</f>
        <v>0</v>
      </c>
      <c r="L280" s="24" t="n">
        <f aca="false">IF(A280="",0,IFERROR(INDEX(Tariff!$B$6:$F$13,MATCH(C280,Tariff!$A$6:$A$13,0),MATCH(B280,Tariff!$B$5:$F$5,0)),0))</f>
        <v>0</v>
      </c>
      <c r="M280" s="23" t="n">
        <f aca="false">J280*L280</f>
        <v>0</v>
      </c>
      <c r="N280" s="23" t="n">
        <f aca="false">N(F280)-M280</f>
        <v>0</v>
      </c>
      <c r="O280" s="25" t="n">
        <f aca="false">IF(M280=0,0,N280/M280)</f>
        <v>0</v>
      </c>
      <c r="P280" s="23" t="n">
        <f aca="false">N(F280)-N(G280)</f>
        <v>0</v>
      </c>
      <c r="Q280" s="25" t="n">
        <f aca="false">IF(N(H280)=0,0,N(D280)/H280-1)</f>
        <v>0</v>
      </c>
    </row>
    <row r="281" customFormat="false" ht="15" hidden="false" customHeight="false" outlineLevel="0" collapsed="false">
      <c r="A281" s="21"/>
      <c r="B281" s="8"/>
      <c r="C281" s="8"/>
      <c r="D281" s="19"/>
      <c r="E281" s="19"/>
      <c r="F281" s="19"/>
      <c r="G281" s="19"/>
      <c r="H281" s="19"/>
      <c r="I281" s="22" t="n">
        <f aca="false">IF(A281="",0,DAY(EOMONTH(A281,0)))</f>
        <v>0</v>
      </c>
      <c r="J281" s="23" t="n">
        <f aca="false">N(D281)-N(E281)</f>
        <v>0</v>
      </c>
      <c r="K281" s="23" t="n">
        <f aca="false">IF(I281=0,0,N(D281)/I281)</f>
        <v>0</v>
      </c>
      <c r="L281" s="24" t="n">
        <f aca="false">IF(A281="",0,IFERROR(INDEX(Tariff!$B$6:$F$13,MATCH(C281,Tariff!$A$6:$A$13,0),MATCH(B281,Tariff!$B$5:$F$5,0)),0))</f>
        <v>0</v>
      </c>
      <c r="M281" s="23" t="n">
        <f aca="false">J281*L281</f>
        <v>0</v>
      </c>
      <c r="N281" s="23" t="n">
        <f aca="false">N(F281)-M281</f>
        <v>0</v>
      </c>
      <c r="O281" s="25" t="n">
        <f aca="false">IF(M281=0,0,N281/M281)</f>
        <v>0</v>
      </c>
      <c r="P281" s="23" t="n">
        <f aca="false">N(F281)-N(G281)</f>
        <v>0</v>
      </c>
      <c r="Q281" s="25" t="n">
        <f aca="false">IF(N(H281)=0,0,N(D281)/H281-1)</f>
        <v>0</v>
      </c>
    </row>
    <row r="282" customFormat="false" ht="15" hidden="false" customHeight="false" outlineLevel="0" collapsed="false">
      <c r="A282" s="21"/>
      <c r="B282" s="8"/>
      <c r="C282" s="8"/>
      <c r="D282" s="19"/>
      <c r="E282" s="19"/>
      <c r="F282" s="19"/>
      <c r="G282" s="19"/>
      <c r="H282" s="19"/>
      <c r="I282" s="22" t="n">
        <f aca="false">IF(A282="",0,DAY(EOMONTH(A282,0)))</f>
        <v>0</v>
      </c>
      <c r="J282" s="23" t="n">
        <f aca="false">N(D282)-N(E282)</f>
        <v>0</v>
      </c>
      <c r="K282" s="23" t="n">
        <f aca="false">IF(I282=0,0,N(D282)/I282)</f>
        <v>0</v>
      </c>
      <c r="L282" s="24" t="n">
        <f aca="false">IF(A282="",0,IFERROR(INDEX(Tariff!$B$6:$F$13,MATCH(C282,Tariff!$A$6:$A$13,0),MATCH(B282,Tariff!$B$5:$F$5,0)),0))</f>
        <v>0</v>
      </c>
      <c r="M282" s="23" t="n">
        <f aca="false">J282*L282</f>
        <v>0</v>
      </c>
      <c r="N282" s="23" t="n">
        <f aca="false">N(F282)-M282</f>
        <v>0</v>
      </c>
      <c r="O282" s="25" t="n">
        <f aca="false">IF(M282=0,0,N282/M282)</f>
        <v>0</v>
      </c>
      <c r="P282" s="23" t="n">
        <f aca="false">N(F282)-N(G282)</f>
        <v>0</v>
      </c>
      <c r="Q282" s="25" t="n">
        <f aca="false">IF(N(H282)=0,0,N(D282)/H282-1)</f>
        <v>0</v>
      </c>
    </row>
    <row r="283" customFormat="false" ht="15" hidden="false" customHeight="false" outlineLevel="0" collapsed="false">
      <c r="A283" s="21"/>
      <c r="B283" s="8"/>
      <c r="C283" s="8"/>
      <c r="D283" s="19"/>
      <c r="E283" s="19"/>
      <c r="F283" s="19"/>
      <c r="G283" s="19"/>
      <c r="H283" s="19"/>
      <c r="I283" s="22" t="n">
        <f aca="false">IF(A283="",0,DAY(EOMONTH(A283,0)))</f>
        <v>0</v>
      </c>
      <c r="J283" s="23" t="n">
        <f aca="false">N(D283)-N(E283)</f>
        <v>0</v>
      </c>
      <c r="K283" s="23" t="n">
        <f aca="false">IF(I283=0,0,N(D283)/I283)</f>
        <v>0</v>
      </c>
      <c r="L283" s="24" t="n">
        <f aca="false">IF(A283="",0,IFERROR(INDEX(Tariff!$B$6:$F$13,MATCH(C283,Tariff!$A$6:$A$13,0),MATCH(B283,Tariff!$B$5:$F$5,0)),0))</f>
        <v>0</v>
      </c>
      <c r="M283" s="23" t="n">
        <f aca="false">J283*L283</f>
        <v>0</v>
      </c>
      <c r="N283" s="23" t="n">
        <f aca="false">N(F283)-M283</f>
        <v>0</v>
      </c>
      <c r="O283" s="25" t="n">
        <f aca="false">IF(M283=0,0,N283/M283)</f>
        <v>0</v>
      </c>
      <c r="P283" s="23" t="n">
        <f aca="false">N(F283)-N(G283)</f>
        <v>0</v>
      </c>
      <c r="Q283" s="25" t="n">
        <f aca="false">IF(N(H283)=0,0,N(D283)/H283-1)</f>
        <v>0</v>
      </c>
    </row>
    <row r="284" customFormat="false" ht="15" hidden="false" customHeight="false" outlineLevel="0" collapsed="false">
      <c r="A284" s="21"/>
      <c r="B284" s="8"/>
      <c r="C284" s="8"/>
      <c r="D284" s="19"/>
      <c r="E284" s="19"/>
      <c r="F284" s="19"/>
      <c r="G284" s="19"/>
      <c r="H284" s="19"/>
      <c r="I284" s="22" t="n">
        <f aca="false">IF(A284="",0,DAY(EOMONTH(A284,0)))</f>
        <v>0</v>
      </c>
      <c r="J284" s="23" t="n">
        <f aca="false">N(D284)-N(E284)</f>
        <v>0</v>
      </c>
      <c r="K284" s="23" t="n">
        <f aca="false">IF(I284=0,0,N(D284)/I284)</f>
        <v>0</v>
      </c>
      <c r="L284" s="24" t="n">
        <f aca="false">IF(A284="",0,IFERROR(INDEX(Tariff!$B$6:$F$13,MATCH(C284,Tariff!$A$6:$A$13,0),MATCH(B284,Tariff!$B$5:$F$5,0)),0))</f>
        <v>0</v>
      </c>
      <c r="M284" s="23" t="n">
        <f aca="false">J284*L284</f>
        <v>0</v>
      </c>
      <c r="N284" s="23" t="n">
        <f aca="false">N(F284)-M284</f>
        <v>0</v>
      </c>
      <c r="O284" s="25" t="n">
        <f aca="false">IF(M284=0,0,N284/M284)</f>
        <v>0</v>
      </c>
      <c r="P284" s="23" t="n">
        <f aca="false">N(F284)-N(G284)</f>
        <v>0</v>
      </c>
      <c r="Q284" s="25" t="n">
        <f aca="false">IF(N(H284)=0,0,N(D284)/H284-1)</f>
        <v>0</v>
      </c>
    </row>
    <row r="285" customFormat="false" ht="15" hidden="false" customHeight="false" outlineLevel="0" collapsed="false">
      <c r="A285" s="21"/>
      <c r="B285" s="8"/>
      <c r="C285" s="8"/>
      <c r="D285" s="19"/>
      <c r="E285" s="19"/>
      <c r="F285" s="19"/>
      <c r="G285" s="19"/>
      <c r="H285" s="19"/>
      <c r="I285" s="22" t="n">
        <f aca="false">IF(A285="",0,DAY(EOMONTH(A285,0)))</f>
        <v>0</v>
      </c>
      <c r="J285" s="23" t="n">
        <f aca="false">N(D285)-N(E285)</f>
        <v>0</v>
      </c>
      <c r="K285" s="23" t="n">
        <f aca="false">IF(I285=0,0,N(D285)/I285)</f>
        <v>0</v>
      </c>
      <c r="L285" s="24" t="n">
        <f aca="false">IF(A285="",0,IFERROR(INDEX(Tariff!$B$6:$F$13,MATCH(C285,Tariff!$A$6:$A$13,0),MATCH(B285,Tariff!$B$5:$F$5,0)),0))</f>
        <v>0</v>
      </c>
      <c r="M285" s="23" t="n">
        <f aca="false">J285*L285</f>
        <v>0</v>
      </c>
      <c r="N285" s="23" t="n">
        <f aca="false">N(F285)-M285</f>
        <v>0</v>
      </c>
      <c r="O285" s="25" t="n">
        <f aca="false">IF(M285=0,0,N285/M285)</f>
        <v>0</v>
      </c>
      <c r="P285" s="23" t="n">
        <f aca="false">N(F285)-N(G285)</f>
        <v>0</v>
      </c>
      <c r="Q285" s="25" t="n">
        <f aca="false">IF(N(H285)=0,0,N(D285)/H285-1)</f>
        <v>0</v>
      </c>
    </row>
    <row r="286" customFormat="false" ht="15" hidden="false" customHeight="false" outlineLevel="0" collapsed="false">
      <c r="A286" s="21"/>
      <c r="B286" s="8"/>
      <c r="C286" s="8"/>
      <c r="D286" s="19"/>
      <c r="E286" s="19"/>
      <c r="F286" s="19"/>
      <c r="G286" s="19"/>
      <c r="H286" s="19"/>
      <c r="I286" s="22" t="n">
        <f aca="false">IF(A286="",0,DAY(EOMONTH(A286,0)))</f>
        <v>0</v>
      </c>
      <c r="J286" s="23" t="n">
        <f aca="false">N(D286)-N(E286)</f>
        <v>0</v>
      </c>
      <c r="K286" s="23" t="n">
        <f aca="false">IF(I286=0,0,N(D286)/I286)</f>
        <v>0</v>
      </c>
      <c r="L286" s="24" t="n">
        <f aca="false">IF(A286="",0,IFERROR(INDEX(Tariff!$B$6:$F$13,MATCH(C286,Tariff!$A$6:$A$13,0),MATCH(B286,Tariff!$B$5:$F$5,0)),0))</f>
        <v>0</v>
      </c>
      <c r="M286" s="23" t="n">
        <f aca="false">J286*L286</f>
        <v>0</v>
      </c>
      <c r="N286" s="23" t="n">
        <f aca="false">N(F286)-M286</f>
        <v>0</v>
      </c>
      <c r="O286" s="25" t="n">
        <f aca="false">IF(M286=0,0,N286/M286)</f>
        <v>0</v>
      </c>
      <c r="P286" s="23" t="n">
        <f aca="false">N(F286)-N(G286)</f>
        <v>0</v>
      </c>
      <c r="Q286" s="25" t="n">
        <f aca="false">IF(N(H286)=0,0,N(D286)/H286-1)</f>
        <v>0</v>
      </c>
    </row>
    <row r="287" customFormat="false" ht="15" hidden="false" customHeight="false" outlineLevel="0" collapsed="false">
      <c r="A287" s="21"/>
      <c r="B287" s="8"/>
      <c r="C287" s="8"/>
      <c r="D287" s="19"/>
      <c r="E287" s="19"/>
      <c r="F287" s="19"/>
      <c r="G287" s="19"/>
      <c r="H287" s="19"/>
      <c r="I287" s="22" t="n">
        <f aca="false">IF(A287="",0,DAY(EOMONTH(A287,0)))</f>
        <v>0</v>
      </c>
      <c r="J287" s="23" t="n">
        <f aca="false">N(D287)-N(E287)</f>
        <v>0</v>
      </c>
      <c r="K287" s="23" t="n">
        <f aca="false">IF(I287=0,0,N(D287)/I287)</f>
        <v>0</v>
      </c>
      <c r="L287" s="24" t="n">
        <f aca="false">IF(A287="",0,IFERROR(INDEX(Tariff!$B$6:$F$13,MATCH(C287,Tariff!$A$6:$A$13,0),MATCH(B287,Tariff!$B$5:$F$5,0)),0))</f>
        <v>0</v>
      </c>
      <c r="M287" s="23" t="n">
        <f aca="false">J287*L287</f>
        <v>0</v>
      </c>
      <c r="N287" s="23" t="n">
        <f aca="false">N(F287)-M287</f>
        <v>0</v>
      </c>
      <c r="O287" s="25" t="n">
        <f aca="false">IF(M287=0,0,N287/M287)</f>
        <v>0</v>
      </c>
      <c r="P287" s="23" t="n">
        <f aca="false">N(F287)-N(G287)</f>
        <v>0</v>
      </c>
      <c r="Q287" s="25" t="n">
        <f aca="false">IF(N(H287)=0,0,N(D287)/H287-1)</f>
        <v>0</v>
      </c>
    </row>
    <row r="288" customFormat="false" ht="15" hidden="false" customHeight="false" outlineLevel="0" collapsed="false">
      <c r="A288" s="21"/>
      <c r="B288" s="8"/>
      <c r="C288" s="8"/>
      <c r="D288" s="19"/>
      <c r="E288" s="19"/>
      <c r="F288" s="19"/>
      <c r="G288" s="19"/>
      <c r="H288" s="19"/>
      <c r="I288" s="22" t="n">
        <f aca="false">IF(A288="",0,DAY(EOMONTH(A288,0)))</f>
        <v>0</v>
      </c>
      <c r="J288" s="23" t="n">
        <f aca="false">N(D288)-N(E288)</f>
        <v>0</v>
      </c>
      <c r="K288" s="23" t="n">
        <f aca="false">IF(I288=0,0,N(D288)/I288)</f>
        <v>0</v>
      </c>
      <c r="L288" s="24" t="n">
        <f aca="false">IF(A288="",0,IFERROR(INDEX(Tariff!$B$6:$F$13,MATCH(C288,Tariff!$A$6:$A$13,0),MATCH(B288,Tariff!$B$5:$F$5,0)),0))</f>
        <v>0</v>
      </c>
      <c r="M288" s="23" t="n">
        <f aca="false">J288*L288</f>
        <v>0</v>
      </c>
      <c r="N288" s="23" t="n">
        <f aca="false">N(F288)-M288</f>
        <v>0</v>
      </c>
      <c r="O288" s="25" t="n">
        <f aca="false">IF(M288=0,0,N288/M288)</f>
        <v>0</v>
      </c>
      <c r="P288" s="23" t="n">
        <f aca="false">N(F288)-N(G288)</f>
        <v>0</v>
      </c>
      <c r="Q288" s="25" t="n">
        <f aca="false">IF(N(H288)=0,0,N(D288)/H288-1)</f>
        <v>0</v>
      </c>
    </row>
    <row r="289" customFormat="false" ht="15" hidden="false" customHeight="false" outlineLevel="0" collapsed="false">
      <c r="A289" s="21"/>
      <c r="B289" s="8"/>
      <c r="C289" s="8"/>
      <c r="D289" s="19"/>
      <c r="E289" s="19"/>
      <c r="F289" s="19"/>
      <c r="G289" s="19"/>
      <c r="H289" s="19"/>
      <c r="I289" s="22" t="n">
        <f aca="false">IF(A289="",0,DAY(EOMONTH(A289,0)))</f>
        <v>0</v>
      </c>
      <c r="J289" s="23" t="n">
        <f aca="false">N(D289)-N(E289)</f>
        <v>0</v>
      </c>
      <c r="K289" s="23" t="n">
        <f aca="false">IF(I289=0,0,N(D289)/I289)</f>
        <v>0</v>
      </c>
      <c r="L289" s="24" t="n">
        <f aca="false">IF(A289="",0,IFERROR(INDEX(Tariff!$B$6:$F$13,MATCH(C289,Tariff!$A$6:$A$13,0),MATCH(B289,Tariff!$B$5:$F$5,0)),0))</f>
        <v>0</v>
      </c>
      <c r="M289" s="23" t="n">
        <f aca="false">J289*L289</f>
        <v>0</v>
      </c>
      <c r="N289" s="23" t="n">
        <f aca="false">N(F289)-M289</f>
        <v>0</v>
      </c>
      <c r="O289" s="25" t="n">
        <f aca="false">IF(M289=0,0,N289/M289)</f>
        <v>0</v>
      </c>
      <c r="P289" s="23" t="n">
        <f aca="false">N(F289)-N(G289)</f>
        <v>0</v>
      </c>
      <c r="Q289" s="25" t="n">
        <f aca="false">IF(N(H289)=0,0,N(D289)/H289-1)</f>
        <v>0</v>
      </c>
    </row>
    <row r="290" customFormat="false" ht="15" hidden="false" customHeight="false" outlineLevel="0" collapsed="false">
      <c r="A290" s="21"/>
      <c r="B290" s="8"/>
      <c r="C290" s="8"/>
      <c r="D290" s="19"/>
      <c r="E290" s="19"/>
      <c r="F290" s="19"/>
      <c r="G290" s="19"/>
      <c r="H290" s="19"/>
      <c r="I290" s="22" t="n">
        <f aca="false">IF(A290="",0,DAY(EOMONTH(A290,0)))</f>
        <v>0</v>
      </c>
      <c r="J290" s="23" t="n">
        <f aca="false">N(D290)-N(E290)</f>
        <v>0</v>
      </c>
      <c r="K290" s="23" t="n">
        <f aca="false">IF(I290=0,0,N(D290)/I290)</f>
        <v>0</v>
      </c>
      <c r="L290" s="24" t="n">
        <f aca="false">IF(A290="",0,IFERROR(INDEX(Tariff!$B$6:$F$13,MATCH(C290,Tariff!$A$6:$A$13,0),MATCH(B290,Tariff!$B$5:$F$5,0)),0))</f>
        <v>0</v>
      </c>
      <c r="M290" s="23" t="n">
        <f aca="false">J290*L290</f>
        <v>0</v>
      </c>
      <c r="N290" s="23" t="n">
        <f aca="false">N(F290)-M290</f>
        <v>0</v>
      </c>
      <c r="O290" s="25" t="n">
        <f aca="false">IF(M290=0,0,N290/M290)</f>
        <v>0</v>
      </c>
      <c r="P290" s="23" t="n">
        <f aca="false">N(F290)-N(G290)</f>
        <v>0</v>
      </c>
      <c r="Q290" s="25" t="n">
        <f aca="false">IF(N(H290)=0,0,N(D290)/H290-1)</f>
        <v>0</v>
      </c>
    </row>
    <row r="291" customFormat="false" ht="15" hidden="false" customHeight="false" outlineLevel="0" collapsed="false">
      <c r="A291" s="21"/>
      <c r="B291" s="8"/>
      <c r="C291" s="8"/>
      <c r="D291" s="19"/>
      <c r="E291" s="19"/>
      <c r="F291" s="19"/>
      <c r="G291" s="19"/>
      <c r="H291" s="19"/>
      <c r="I291" s="22" t="n">
        <f aca="false">IF(A291="",0,DAY(EOMONTH(A291,0)))</f>
        <v>0</v>
      </c>
      <c r="J291" s="23" t="n">
        <f aca="false">N(D291)-N(E291)</f>
        <v>0</v>
      </c>
      <c r="K291" s="23" t="n">
        <f aca="false">IF(I291=0,0,N(D291)/I291)</f>
        <v>0</v>
      </c>
      <c r="L291" s="24" t="n">
        <f aca="false">IF(A291="",0,IFERROR(INDEX(Tariff!$B$6:$F$13,MATCH(C291,Tariff!$A$6:$A$13,0),MATCH(B291,Tariff!$B$5:$F$5,0)),0))</f>
        <v>0</v>
      </c>
      <c r="M291" s="23" t="n">
        <f aca="false">J291*L291</f>
        <v>0</v>
      </c>
      <c r="N291" s="23" t="n">
        <f aca="false">N(F291)-M291</f>
        <v>0</v>
      </c>
      <c r="O291" s="25" t="n">
        <f aca="false">IF(M291=0,0,N291/M291)</f>
        <v>0</v>
      </c>
      <c r="P291" s="23" t="n">
        <f aca="false">N(F291)-N(G291)</f>
        <v>0</v>
      </c>
      <c r="Q291" s="25" t="n">
        <f aca="false">IF(N(H291)=0,0,N(D291)/H291-1)</f>
        <v>0</v>
      </c>
    </row>
    <row r="292" customFormat="false" ht="15" hidden="false" customHeight="false" outlineLevel="0" collapsed="false">
      <c r="A292" s="21"/>
      <c r="B292" s="8"/>
      <c r="C292" s="8"/>
      <c r="D292" s="19"/>
      <c r="E292" s="19"/>
      <c r="F292" s="19"/>
      <c r="G292" s="19"/>
      <c r="H292" s="19"/>
      <c r="I292" s="22" t="n">
        <f aca="false">IF(A292="",0,DAY(EOMONTH(A292,0)))</f>
        <v>0</v>
      </c>
      <c r="J292" s="23" t="n">
        <f aca="false">N(D292)-N(E292)</f>
        <v>0</v>
      </c>
      <c r="K292" s="23" t="n">
        <f aca="false">IF(I292=0,0,N(D292)/I292)</f>
        <v>0</v>
      </c>
      <c r="L292" s="24" t="n">
        <f aca="false">IF(A292="",0,IFERROR(INDEX(Tariff!$B$6:$F$13,MATCH(C292,Tariff!$A$6:$A$13,0),MATCH(B292,Tariff!$B$5:$F$5,0)),0))</f>
        <v>0</v>
      </c>
      <c r="M292" s="23" t="n">
        <f aca="false">J292*L292</f>
        <v>0</v>
      </c>
      <c r="N292" s="23" t="n">
        <f aca="false">N(F292)-M292</f>
        <v>0</v>
      </c>
      <c r="O292" s="25" t="n">
        <f aca="false">IF(M292=0,0,N292/M292)</f>
        <v>0</v>
      </c>
      <c r="P292" s="23" t="n">
        <f aca="false">N(F292)-N(G292)</f>
        <v>0</v>
      </c>
      <c r="Q292" s="25" t="n">
        <f aca="false">IF(N(H292)=0,0,N(D292)/H292-1)</f>
        <v>0</v>
      </c>
    </row>
    <row r="293" customFormat="false" ht="15" hidden="false" customHeight="false" outlineLevel="0" collapsed="false">
      <c r="A293" s="21"/>
      <c r="B293" s="8"/>
      <c r="C293" s="8"/>
      <c r="D293" s="19"/>
      <c r="E293" s="19"/>
      <c r="F293" s="19"/>
      <c r="G293" s="19"/>
      <c r="H293" s="19"/>
      <c r="I293" s="22" t="n">
        <f aca="false">IF(A293="",0,DAY(EOMONTH(A293,0)))</f>
        <v>0</v>
      </c>
      <c r="J293" s="23" t="n">
        <f aca="false">N(D293)-N(E293)</f>
        <v>0</v>
      </c>
      <c r="K293" s="23" t="n">
        <f aca="false">IF(I293=0,0,N(D293)/I293)</f>
        <v>0</v>
      </c>
      <c r="L293" s="24" t="n">
        <f aca="false">IF(A293="",0,IFERROR(INDEX(Tariff!$B$6:$F$13,MATCH(C293,Tariff!$A$6:$A$13,0),MATCH(B293,Tariff!$B$5:$F$5,0)),0))</f>
        <v>0</v>
      </c>
      <c r="M293" s="23" t="n">
        <f aca="false">J293*L293</f>
        <v>0</v>
      </c>
      <c r="N293" s="23" t="n">
        <f aca="false">N(F293)-M293</f>
        <v>0</v>
      </c>
      <c r="O293" s="25" t="n">
        <f aca="false">IF(M293=0,0,N293/M293)</f>
        <v>0</v>
      </c>
      <c r="P293" s="23" t="n">
        <f aca="false">N(F293)-N(G293)</f>
        <v>0</v>
      </c>
      <c r="Q293" s="25" t="n">
        <f aca="false">IF(N(H293)=0,0,N(D293)/H293-1)</f>
        <v>0</v>
      </c>
    </row>
    <row r="294" customFormat="false" ht="15" hidden="false" customHeight="false" outlineLevel="0" collapsed="false">
      <c r="A294" s="21"/>
      <c r="B294" s="8"/>
      <c r="C294" s="8"/>
      <c r="D294" s="19"/>
      <c r="E294" s="19"/>
      <c r="F294" s="19"/>
      <c r="G294" s="19"/>
      <c r="H294" s="19"/>
      <c r="I294" s="22" t="n">
        <f aca="false">IF(A294="",0,DAY(EOMONTH(A294,0)))</f>
        <v>0</v>
      </c>
      <c r="J294" s="23" t="n">
        <f aca="false">N(D294)-N(E294)</f>
        <v>0</v>
      </c>
      <c r="K294" s="23" t="n">
        <f aca="false">IF(I294=0,0,N(D294)/I294)</f>
        <v>0</v>
      </c>
      <c r="L294" s="24" t="n">
        <f aca="false">IF(A294="",0,IFERROR(INDEX(Tariff!$B$6:$F$13,MATCH(C294,Tariff!$A$6:$A$13,0),MATCH(B294,Tariff!$B$5:$F$5,0)),0))</f>
        <v>0</v>
      </c>
      <c r="M294" s="23" t="n">
        <f aca="false">J294*L294</f>
        <v>0</v>
      </c>
      <c r="N294" s="23" t="n">
        <f aca="false">N(F294)-M294</f>
        <v>0</v>
      </c>
      <c r="O294" s="25" t="n">
        <f aca="false">IF(M294=0,0,N294/M294)</f>
        <v>0</v>
      </c>
      <c r="P294" s="23" t="n">
        <f aca="false">N(F294)-N(G294)</f>
        <v>0</v>
      </c>
      <c r="Q294" s="25" t="n">
        <f aca="false">IF(N(H294)=0,0,N(D294)/H294-1)</f>
        <v>0</v>
      </c>
    </row>
    <row r="295" customFormat="false" ht="15" hidden="false" customHeight="false" outlineLevel="0" collapsed="false">
      <c r="A295" s="21"/>
      <c r="B295" s="8"/>
      <c r="C295" s="8"/>
      <c r="D295" s="19"/>
      <c r="E295" s="19"/>
      <c r="F295" s="19"/>
      <c r="G295" s="19"/>
      <c r="H295" s="19"/>
      <c r="I295" s="22" t="n">
        <f aca="false">IF(A295="",0,DAY(EOMONTH(A295,0)))</f>
        <v>0</v>
      </c>
      <c r="J295" s="23" t="n">
        <f aca="false">N(D295)-N(E295)</f>
        <v>0</v>
      </c>
      <c r="K295" s="23" t="n">
        <f aca="false">IF(I295=0,0,N(D295)/I295)</f>
        <v>0</v>
      </c>
      <c r="L295" s="24" t="n">
        <f aca="false">IF(A295="",0,IFERROR(INDEX(Tariff!$B$6:$F$13,MATCH(C295,Tariff!$A$6:$A$13,0),MATCH(B295,Tariff!$B$5:$F$5,0)),0))</f>
        <v>0</v>
      </c>
      <c r="M295" s="23" t="n">
        <f aca="false">J295*L295</f>
        <v>0</v>
      </c>
      <c r="N295" s="23" t="n">
        <f aca="false">N(F295)-M295</f>
        <v>0</v>
      </c>
      <c r="O295" s="25" t="n">
        <f aca="false">IF(M295=0,0,N295/M295)</f>
        <v>0</v>
      </c>
      <c r="P295" s="23" t="n">
        <f aca="false">N(F295)-N(G295)</f>
        <v>0</v>
      </c>
      <c r="Q295" s="25" t="n">
        <f aca="false">IF(N(H295)=0,0,N(D295)/H295-1)</f>
        <v>0</v>
      </c>
    </row>
    <row r="296" customFormat="false" ht="15" hidden="false" customHeight="false" outlineLevel="0" collapsed="false">
      <c r="A296" s="21"/>
      <c r="B296" s="8"/>
      <c r="C296" s="8"/>
      <c r="D296" s="19"/>
      <c r="E296" s="19"/>
      <c r="F296" s="19"/>
      <c r="G296" s="19"/>
      <c r="H296" s="19"/>
      <c r="I296" s="22" t="n">
        <f aca="false">IF(A296="",0,DAY(EOMONTH(A296,0)))</f>
        <v>0</v>
      </c>
      <c r="J296" s="23" t="n">
        <f aca="false">N(D296)-N(E296)</f>
        <v>0</v>
      </c>
      <c r="K296" s="23" t="n">
        <f aca="false">IF(I296=0,0,N(D296)/I296)</f>
        <v>0</v>
      </c>
      <c r="L296" s="24" t="n">
        <f aca="false">IF(A296="",0,IFERROR(INDEX(Tariff!$B$6:$F$13,MATCH(C296,Tariff!$A$6:$A$13,0),MATCH(B296,Tariff!$B$5:$F$5,0)),0))</f>
        <v>0</v>
      </c>
      <c r="M296" s="23" t="n">
        <f aca="false">J296*L296</f>
        <v>0</v>
      </c>
      <c r="N296" s="23" t="n">
        <f aca="false">N(F296)-M296</f>
        <v>0</v>
      </c>
      <c r="O296" s="25" t="n">
        <f aca="false">IF(M296=0,0,N296/M296)</f>
        <v>0</v>
      </c>
      <c r="P296" s="23" t="n">
        <f aca="false">N(F296)-N(G296)</f>
        <v>0</v>
      </c>
      <c r="Q296" s="25" t="n">
        <f aca="false">IF(N(H296)=0,0,N(D296)/H296-1)</f>
        <v>0</v>
      </c>
    </row>
    <row r="297" customFormat="false" ht="15" hidden="false" customHeight="false" outlineLevel="0" collapsed="false">
      <c r="A297" s="21"/>
      <c r="B297" s="8"/>
      <c r="C297" s="8"/>
      <c r="D297" s="19"/>
      <c r="E297" s="19"/>
      <c r="F297" s="19"/>
      <c r="G297" s="19"/>
      <c r="H297" s="19"/>
      <c r="I297" s="22" t="n">
        <f aca="false">IF(A297="",0,DAY(EOMONTH(A297,0)))</f>
        <v>0</v>
      </c>
      <c r="J297" s="23" t="n">
        <f aca="false">N(D297)-N(E297)</f>
        <v>0</v>
      </c>
      <c r="K297" s="23" t="n">
        <f aca="false">IF(I297=0,0,N(D297)/I297)</f>
        <v>0</v>
      </c>
      <c r="L297" s="24" t="n">
        <f aca="false">IF(A297="",0,IFERROR(INDEX(Tariff!$B$6:$F$13,MATCH(C297,Tariff!$A$6:$A$13,0),MATCH(B297,Tariff!$B$5:$F$5,0)),0))</f>
        <v>0</v>
      </c>
      <c r="M297" s="23" t="n">
        <f aca="false">J297*L297</f>
        <v>0</v>
      </c>
      <c r="N297" s="23" t="n">
        <f aca="false">N(F297)-M297</f>
        <v>0</v>
      </c>
      <c r="O297" s="25" t="n">
        <f aca="false">IF(M297=0,0,N297/M297)</f>
        <v>0</v>
      </c>
      <c r="P297" s="23" t="n">
        <f aca="false">N(F297)-N(G297)</f>
        <v>0</v>
      </c>
      <c r="Q297" s="25" t="n">
        <f aca="false">IF(N(H297)=0,0,N(D297)/H297-1)</f>
        <v>0</v>
      </c>
    </row>
    <row r="298" customFormat="false" ht="15" hidden="false" customHeight="false" outlineLevel="0" collapsed="false">
      <c r="A298" s="21"/>
      <c r="B298" s="8"/>
      <c r="C298" s="8"/>
      <c r="D298" s="19"/>
      <c r="E298" s="19"/>
      <c r="F298" s="19"/>
      <c r="G298" s="19"/>
      <c r="H298" s="19"/>
      <c r="I298" s="22" t="n">
        <f aca="false">IF(A298="",0,DAY(EOMONTH(A298,0)))</f>
        <v>0</v>
      </c>
      <c r="J298" s="23" t="n">
        <f aca="false">N(D298)-N(E298)</f>
        <v>0</v>
      </c>
      <c r="K298" s="23" t="n">
        <f aca="false">IF(I298=0,0,N(D298)/I298)</f>
        <v>0</v>
      </c>
      <c r="L298" s="24" t="n">
        <f aca="false">IF(A298="",0,IFERROR(INDEX(Tariff!$B$6:$F$13,MATCH(C298,Tariff!$A$6:$A$13,0),MATCH(B298,Tariff!$B$5:$F$5,0)),0))</f>
        <v>0</v>
      </c>
      <c r="M298" s="23" t="n">
        <f aca="false">J298*L298</f>
        <v>0</v>
      </c>
      <c r="N298" s="23" t="n">
        <f aca="false">N(F298)-M298</f>
        <v>0</v>
      </c>
      <c r="O298" s="25" t="n">
        <f aca="false">IF(M298=0,0,N298/M298)</f>
        <v>0</v>
      </c>
      <c r="P298" s="23" t="n">
        <f aca="false">N(F298)-N(G298)</f>
        <v>0</v>
      </c>
      <c r="Q298" s="25" t="n">
        <f aca="false">IF(N(H298)=0,0,N(D298)/H298-1)</f>
        <v>0</v>
      </c>
    </row>
    <row r="299" customFormat="false" ht="15" hidden="false" customHeight="false" outlineLevel="0" collapsed="false">
      <c r="A299" s="21"/>
      <c r="B299" s="8"/>
      <c r="C299" s="8"/>
      <c r="D299" s="19"/>
      <c r="E299" s="19"/>
      <c r="F299" s="19"/>
      <c r="G299" s="19"/>
      <c r="H299" s="19"/>
      <c r="I299" s="22" t="n">
        <f aca="false">IF(A299="",0,DAY(EOMONTH(A299,0)))</f>
        <v>0</v>
      </c>
      <c r="J299" s="23" t="n">
        <f aca="false">N(D299)-N(E299)</f>
        <v>0</v>
      </c>
      <c r="K299" s="23" t="n">
        <f aca="false">IF(I299=0,0,N(D299)/I299)</f>
        <v>0</v>
      </c>
      <c r="L299" s="24" t="n">
        <f aca="false">IF(A299="",0,IFERROR(INDEX(Tariff!$B$6:$F$13,MATCH(C299,Tariff!$A$6:$A$13,0),MATCH(B299,Tariff!$B$5:$F$5,0)),0))</f>
        <v>0</v>
      </c>
      <c r="M299" s="23" t="n">
        <f aca="false">J299*L299</f>
        <v>0</v>
      </c>
      <c r="N299" s="23" t="n">
        <f aca="false">N(F299)-M299</f>
        <v>0</v>
      </c>
      <c r="O299" s="25" t="n">
        <f aca="false">IF(M299=0,0,N299/M299)</f>
        <v>0</v>
      </c>
      <c r="P299" s="23" t="n">
        <f aca="false">N(F299)-N(G299)</f>
        <v>0</v>
      </c>
      <c r="Q299" s="25" t="n">
        <f aca="false">IF(N(H299)=0,0,N(D299)/H299-1)</f>
        <v>0</v>
      </c>
    </row>
    <row r="300" customFormat="false" ht="15" hidden="false" customHeight="false" outlineLevel="0" collapsed="false">
      <c r="A300" s="21"/>
      <c r="B300" s="8"/>
      <c r="C300" s="8"/>
      <c r="D300" s="19"/>
      <c r="E300" s="19"/>
      <c r="F300" s="19"/>
      <c r="G300" s="19"/>
      <c r="H300" s="19"/>
      <c r="I300" s="22" t="n">
        <f aca="false">IF(A300="",0,DAY(EOMONTH(A300,0)))</f>
        <v>0</v>
      </c>
      <c r="J300" s="23" t="n">
        <f aca="false">N(D300)-N(E300)</f>
        <v>0</v>
      </c>
      <c r="K300" s="23" t="n">
        <f aca="false">IF(I300=0,0,N(D300)/I300)</f>
        <v>0</v>
      </c>
      <c r="L300" s="24" t="n">
        <f aca="false">IF(A300="",0,IFERROR(INDEX(Tariff!$B$6:$F$13,MATCH(C300,Tariff!$A$6:$A$13,0),MATCH(B300,Tariff!$B$5:$F$5,0)),0))</f>
        <v>0</v>
      </c>
      <c r="M300" s="23" t="n">
        <f aca="false">J300*L300</f>
        <v>0</v>
      </c>
      <c r="N300" s="23" t="n">
        <f aca="false">N(F300)-M300</f>
        <v>0</v>
      </c>
      <c r="O300" s="25" t="n">
        <f aca="false">IF(M300=0,0,N300/M300)</f>
        <v>0</v>
      </c>
      <c r="P300" s="23" t="n">
        <f aca="false">N(F300)-N(G300)</f>
        <v>0</v>
      </c>
      <c r="Q300" s="25" t="n">
        <f aca="false">IF(N(H300)=0,0,N(D300)/H300-1)</f>
        <v>0</v>
      </c>
    </row>
    <row r="301" customFormat="false" ht="15" hidden="false" customHeight="false" outlineLevel="0" collapsed="false">
      <c r="A301" s="21"/>
      <c r="B301" s="8"/>
      <c r="C301" s="8"/>
      <c r="D301" s="19"/>
      <c r="E301" s="19"/>
      <c r="F301" s="19"/>
      <c r="G301" s="19"/>
      <c r="H301" s="19"/>
      <c r="I301" s="22" t="n">
        <f aca="false">IF(A301="",0,DAY(EOMONTH(A301,0)))</f>
        <v>0</v>
      </c>
      <c r="J301" s="23" t="n">
        <f aca="false">N(D301)-N(E301)</f>
        <v>0</v>
      </c>
      <c r="K301" s="23" t="n">
        <f aca="false">IF(I301=0,0,N(D301)/I301)</f>
        <v>0</v>
      </c>
      <c r="L301" s="24" t="n">
        <f aca="false">IF(A301="",0,IFERROR(INDEX(Tariff!$B$6:$F$13,MATCH(C301,Tariff!$A$6:$A$13,0),MATCH(B301,Tariff!$B$5:$F$5,0)),0))</f>
        <v>0</v>
      </c>
      <c r="M301" s="23" t="n">
        <f aca="false">J301*L301</f>
        <v>0</v>
      </c>
      <c r="N301" s="23" t="n">
        <f aca="false">N(F301)-M301</f>
        <v>0</v>
      </c>
      <c r="O301" s="25" t="n">
        <f aca="false">IF(M301=0,0,N301/M301)</f>
        <v>0</v>
      </c>
      <c r="P301" s="23" t="n">
        <f aca="false">N(F301)-N(G301)</f>
        <v>0</v>
      </c>
      <c r="Q301" s="25" t="n">
        <f aca="false">IF(N(H301)=0,0,N(D301)/H301-1)</f>
        <v>0</v>
      </c>
    </row>
    <row r="302" customFormat="false" ht="15" hidden="false" customHeight="false" outlineLevel="0" collapsed="false">
      <c r="A302" s="21"/>
      <c r="B302" s="8"/>
      <c r="C302" s="8"/>
      <c r="D302" s="19"/>
      <c r="E302" s="19"/>
      <c r="F302" s="19"/>
      <c r="G302" s="19"/>
      <c r="H302" s="19"/>
      <c r="I302" s="22" t="n">
        <f aca="false">IF(A302="",0,DAY(EOMONTH(A302,0)))</f>
        <v>0</v>
      </c>
      <c r="J302" s="23" t="n">
        <f aca="false">N(D302)-N(E302)</f>
        <v>0</v>
      </c>
      <c r="K302" s="23" t="n">
        <f aca="false">IF(I302=0,0,N(D302)/I302)</f>
        <v>0</v>
      </c>
      <c r="L302" s="24" t="n">
        <f aca="false">IF(A302="",0,IFERROR(INDEX(Tariff!$B$6:$F$13,MATCH(C302,Tariff!$A$6:$A$13,0),MATCH(B302,Tariff!$B$5:$F$5,0)),0))</f>
        <v>0</v>
      </c>
      <c r="M302" s="23" t="n">
        <f aca="false">J302*L302</f>
        <v>0</v>
      </c>
      <c r="N302" s="23" t="n">
        <f aca="false">N(F302)-M302</f>
        <v>0</v>
      </c>
      <c r="O302" s="25" t="n">
        <f aca="false">IF(M302=0,0,N302/M302)</f>
        <v>0</v>
      </c>
      <c r="P302" s="23" t="n">
        <f aca="false">N(F302)-N(G302)</f>
        <v>0</v>
      </c>
      <c r="Q302" s="25" t="n">
        <f aca="false">IF(N(H302)=0,0,N(D302)/H302-1)</f>
        <v>0</v>
      </c>
    </row>
    <row r="303" customFormat="false" ht="15" hidden="false" customHeight="false" outlineLevel="0" collapsed="false">
      <c r="A303" s="21"/>
      <c r="B303" s="8"/>
      <c r="C303" s="8"/>
      <c r="D303" s="19"/>
      <c r="E303" s="19"/>
      <c r="F303" s="19"/>
      <c r="G303" s="19"/>
      <c r="H303" s="19"/>
      <c r="I303" s="22" t="n">
        <f aca="false">IF(A303="",0,DAY(EOMONTH(A303,0)))</f>
        <v>0</v>
      </c>
      <c r="J303" s="23" t="n">
        <f aca="false">N(D303)-N(E303)</f>
        <v>0</v>
      </c>
      <c r="K303" s="23" t="n">
        <f aca="false">IF(I303=0,0,N(D303)/I303)</f>
        <v>0</v>
      </c>
      <c r="L303" s="24" t="n">
        <f aca="false">IF(A303="",0,IFERROR(INDEX(Tariff!$B$6:$F$13,MATCH(C303,Tariff!$A$6:$A$13,0),MATCH(B303,Tariff!$B$5:$F$5,0)),0))</f>
        <v>0</v>
      </c>
      <c r="M303" s="23" t="n">
        <f aca="false">J303*L303</f>
        <v>0</v>
      </c>
      <c r="N303" s="23" t="n">
        <f aca="false">N(F303)-M303</f>
        <v>0</v>
      </c>
      <c r="O303" s="25" t="n">
        <f aca="false">IF(M303=0,0,N303/M303)</f>
        <v>0</v>
      </c>
      <c r="P303" s="23" t="n">
        <f aca="false">N(F303)-N(G303)</f>
        <v>0</v>
      </c>
      <c r="Q303" s="25" t="n">
        <f aca="false">IF(N(H303)=0,0,N(D303)/H303-1)</f>
        <v>0</v>
      </c>
    </row>
    <row r="304" customFormat="false" ht="15" hidden="false" customHeight="false" outlineLevel="0" collapsed="false">
      <c r="A304" s="21"/>
      <c r="B304" s="8"/>
      <c r="C304" s="8"/>
      <c r="D304" s="19"/>
      <c r="E304" s="19"/>
      <c r="F304" s="19"/>
      <c r="G304" s="19"/>
      <c r="H304" s="19"/>
      <c r="I304" s="22" t="n">
        <f aca="false">IF(A304="",0,DAY(EOMONTH(A304,0)))</f>
        <v>0</v>
      </c>
      <c r="J304" s="23" t="n">
        <f aca="false">N(D304)-N(E304)</f>
        <v>0</v>
      </c>
      <c r="K304" s="23" t="n">
        <f aca="false">IF(I304=0,0,N(D304)/I304)</f>
        <v>0</v>
      </c>
      <c r="L304" s="24" t="n">
        <f aca="false">IF(A304="",0,IFERROR(INDEX(Tariff!$B$6:$F$13,MATCH(C304,Tariff!$A$6:$A$13,0),MATCH(B304,Tariff!$B$5:$F$5,0)),0))</f>
        <v>0</v>
      </c>
      <c r="M304" s="23" t="n">
        <f aca="false">J304*L304</f>
        <v>0</v>
      </c>
      <c r="N304" s="23" t="n">
        <f aca="false">N(F304)-M304</f>
        <v>0</v>
      </c>
      <c r="O304" s="25" t="n">
        <f aca="false">IF(M304=0,0,N304/M304)</f>
        <v>0</v>
      </c>
      <c r="P304" s="23" t="n">
        <f aca="false">N(F304)-N(G304)</f>
        <v>0</v>
      </c>
      <c r="Q304" s="25" t="n">
        <f aca="false">IF(N(H304)=0,0,N(D304)/H304-1)</f>
        <v>0</v>
      </c>
    </row>
    <row r="305" customFormat="false" ht="15" hidden="false" customHeight="false" outlineLevel="0" collapsed="false">
      <c r="A305" s="21"/>
      <c r="B305" s="8"/>
      <c r="C305" s="8"/>
      <c r="D305" s="19"/>
      <c r="E305" s="19"/>
      <c r="F305" s="19"/>
      <c r="G305" s="19"/>
      <c r="H305" s="19"/>
      <c r="I305" s="22" t="n">
        <f aca="false">IF(A305="",0,DAY(EOMONTH(A305,0)))</f>
        <v>0</v>
      </c>
      <c r="J305" s="23" t="n">
        <f aca="false">N(D305)-N(E305)</f>
        <v>0</v>
      </c>
      <c r="K305" s="23" t="n">
        <f aca="false">IF(I305=0,0,N(D305)/I305)</f>
        <v>0</v>
      </c>
      <c r="L305" s="24" t="n">
        <f aca="false">IF(A305="",0,IFERROR(INDEX(Tariff!$B$6:$F$13,MATCH(C305,Tariff!$A$6:$A$13,0),MATCH(B305,Tariff!$B$5:$F$5,0)),0))</f>
        <v>0</v>
      </c>
      <c r="M305" s="23" t="n">
        <f aca="false">J305*L305</f>
        <v>0</v>
      </c>
      <c r="N305" s="23" t="n">
        <f aca="false">N(F305)-M305</f>
        <v>0</v>
      </c>
      <c r="O305" s="25" t="n">
        <f aca="false">IF(M305=0,0,N305/M305)</f>
        <v>0</v>
      </c>
      <c r="P305" s="23" t="n">
        <f aca="false">N(F305)-N(G305)</f>
        <v>0</v>
      </c>
      <c r="Q305" s="25" t="n">
        <f aca="false">IF(N(H305)=0,0,N(D305)/H305-1)</f>
        <v>0</v>
      </c>
    </row>
    <row r="306" customFormat="false" ht="15" hidden="false" customHeight="false" outlineLevel="0" collapsed="false">
      <c r="A306" s="21"/>
      <c r="B306" s="8"/>
      <c r="C306" s="8"/>
      <c r="D306" s="19"/>
      <c r="E306" s="19"/>
      <c r="F306" s="19"/>
      <c r="G306" s="19"/>
      <c r="H306" s="19"/>
      <c r="I306" s="22" t="n">
        <f aca="false">IF(A306="",0,DAY(EOMONTH(A306,0)))</f>
        <v>0</v>
      </c>
      <c r="J306" s="23" t="n">
        <f aca="false">N(D306)-N(E306)</f>
        <v>0</v>
      </c>
      <c r="K306" s="23" t="n">
        <f aca="false">IF(I306=0,0,N(D306)/I306)</f>
        <v>0</v>
      </c>
      <c r="L306" s="24" t="n">
        <f aca="false">IF(A306="",0,IFERROR(INDEX(Tariff!$B$6:$F$13,MATCH(C306,Tariff!$A$6:$A$13,0),MATCH(B306,Tariff!$B$5:$F$5,0)),0))</f>
        <v>0</v>
      </c>
      <c r="M306" s="23" t="n">
        <f aca="false">J306*L306</f>
        <v>0</v>
      </c>
      <c r="N306" s="23" t="n">
        <f aca="false">N(F306)-M306</f>
        <v>0</v>
      </c>
      <c r="O306" s="25" t="n">
        <f aca="false">IF(M306=0,0,N306/M306)</f>
        <v>0</v>
      </c>
      <c r="P306" s="23" t="n">
        <f aca="false">N(F306)-N(G306)</f>
        <v>0</v>
      </c>
      <c r="Q306" s="25" t="n">
        <f aca="false">IF(N(H306)=0,0,N(D306)/H306-1)</f>
        <v>0</v>
      </c>
    </row>
    <row r="307" customFormat="false" ht="15" hidden="false" customHeight="false" outlineLevel="0" collapsed="false">
      <c r="A307" s="21"/>
      <c r="B307" s="8"/>
      <c r="C307" s="8"/>
      <c r="D307" s="19"/>
      <c r="E307" s="19"/>
      <c r="F307" s="19"/>
      <c r="G307" s="19"/>
      <c r="H307" s="19"/>
      <c r="I307" s="22" t="n">
        <f aca="false">IF(A307="",0,DAY(EOMONTH(A307,0)))</f>
        <v>0</v>
      </c>
      <c r="J307" s="23" t="n">
        <f aca="false">N(D307)-N(E307)</f>
        <v>0</v>
      </c>
      <c r="K307" s="23" t="n">
        <f aca="false">IF(I307=0,0,N(D307)/I307)</f>
        <v>0</v>
      </c>
      <c r="L307" s="24" t="n">
        <f aca="false">IF(A307="",0,IFERROR(INDEX(Tariff!$B$6:$F$13,MATCH(C307,Tariff!$A$6:$A$13,0),MATCH(B307,Tariff!$B$5:$F$5,0)),0))</f>
        <v>0</v>
      </c>
      <c r="M307" s="23" t="n">
        <f aca="false">J307*L307</f>
        <v>0</v>
      </c>
      <c r="N307" s="23" t="n">
        <f aca="false">N(F307)-M307</f>
        <v>0</v>
      </c>
      <c r="O307" s="25" t="n">
        <f aca="false">IF(M307=0,0,N307/M307)</f>
        <v>0</v>
      </c>
      <c r="P307" s="23" t="n">
        <f aca="false">N(F307)-N(G307)</f>
        <v>0</v>
      </c>
      <c r="Q307" s="25" t="n">
        <f aca="false">IF(N(H307)=0,0,N(D307)/H307-1)</f>
        <v>0</v>
      </c>
    </row>
    <row r="308" customFormat="false" ht="15" hidden="false" customHeight="false" outlineLevel="0" collapsed="false">
      <c r="A308" s="21"/>
      <c r="B308" s="8"/>
      <c r="C308" s="8"/>
      <c r="D308" s="19"/>
      <c r="E308" s="19"/>
      <c r="F308" s="19"/>
      <c r="G308" s="19"/>
      <c r="H308" s="19"/>
      <c r="I308" s="22" t="n">
        <f aca="false">IF(A308="",0,DAY(EOMONTH(A308,0)))</f>
        <v>0</v>
      </c>
      <c r="J308" s="23" t="n">
        <f aca="false">N(D308)-N(E308)</f>
        <v>0</v>
      </c>
      <c r="K308" s="23" t="n">
        <f aca="false">IF(I308=0,0,N(D308)/I308)</f>
        <v>0</v>
      </c>
      <c r="L308" s="24" t="n">
        <f aca="false">IF(A308="",0,IFERROR(INDEX(Tariff!$B$6:$F$13,MATCH(C308,Tariff!$A$6:$A$13,0),MATCH(B308,Tariff!$B$5:$F$5,0)),0))</f>
        <v>0</v>
      </c>
      <c r="M308" s="23" t="n">
        <f aca="false">J308*L308</f>
        <v>0</v>
      </c>
      <c r="N308" s="23" t="n">
        <f aca="false">N(F308)-M308</f>
        <v>0</v>
      </c>
      <c r="O308" s="25" t="n">
        <f aca="false">IF(M308=0,0,N308/M308)</f>
        <v>0</v>
      </c>
      <c r="P308" s="23" t="n">
        <f aca="false">N(F308)-N(G308)</f>
        <v>0</v>
      </c>
      <c r="Q308" s="25" t="n">
        <f aca="false">IF(N(H308)=0,0,N(D308)/H308-1)</f>
        <v>0</v>
      </c>
    </row>
    <row r="309" customFormat="false" ht="15" hidden="false" customHeight="false" outlineLevel="0" collapsed="false">
      <c r="A309" s="21"/>
      <c r="B309" s="8"/>
      <c r="C309" s="8"/>
      <c r="D309" s="19"/>
      <c r="E309" s="19"/>
      <c r="F309" s="19"/>
      <c r="G309" s="19"/>
      <c r="H309" s="19"/>
      <c r="I309" s="22" t="n">
        <f aca="false">IF(A309="",0,DAY(EOMONTH(A309,0)))</f>
        <v>0</v>
      </c>
      <c r="J309" s="23" t="n">
        <f aca="false">N(D309)-N(E309)</f>
        <v>0</v>
      </c>
      <c r="K309" s="23" t="n">
        <f aca="false">IF(I309=0,0,N(D309)/I309)</f>
        <v>0</v>
      </c>
      <c r="L309" s="24" t="n">
        <f aca="false">IF(A309="",0,IFERROR(INDEX(Tariff!$B$6:$F$13,MATCH(C309,Tariff!$A$6:$A$13,0),MATCH(B309,Tariff!$B$5:$F$5,0)),0))</f>
        <v>0</v>
      </c>
      <c r="M309" s="23" t="n">
        <f aca="false">J309*L309</f>
        <v>0</v>
      </c>
      <c r="N309" s="23" t="n">
        <f aca="false">N(F309)-M309</f>
        <v>0</v>
      </c>
      <c r="O309" s="25" t="n">
        <f aca="false">IF(M309=0,0,N309/M309)</f>
        <v>0</v>
      </c>
      <c r="P309" s="23" t="n">
        <f aca="false">N(F309)-N(G309)</f>
        <v>0</v>
      </c>
      <c r="Q309" s="25" t="n">
        <f aca="false">IF(N(H309)=0,0,N(D309)/H309-1)</f>
        <v>0</v>
      </c>
    </row>
    <row r="310" customFormat="false" ht="15" hidden="false" customHeight="false" outlineLevel="0" collapsed="false">
      <c r="A310" s="21"/>
      <c r="B310" s="8"/>
      <c r="C310" s="8"/>
      <c r="D310" s="19"/>
      <c r="E310" s="19"/>
      <c r="F310" s="19"/>
      <c r="G310" s="19"/>
      <c r="H310" s="19"/>
      <c r="I310" s="22" t="n">
        <f aca="false">IF(A310="",0,DAY(EOMONTH(A310,0)))</f>
        <v>0</v>
      </c>
      <c r="J310" s="23" t="n">
        <f aca="false">N(D310)-N(E310)</f>
        <v>0</v>
      </c>
      <c r="K310" s="23" t="n">
        <f aca="false">IF(I310=0,0,N(D310)/I310)</f>
        <v>0</v>
      </c>
      <c r="L310" s="24" t="n">
        <f aca="false">IF(A310="",0,IFERROR(INDEX(Tariff!$B$6:$F$13,MATCH(C310,Tariff!$A$6:$A$13,0),MATCH(B310,Tariff!$B$5:$F$5,0)),0))</f>
        <v>0</v>
      </c>
      <c r="M310" s="23" t="n">
        <f aca="false">J310*L310</f>
        <v>0</v>
      </c>
      <c r="N310" s="23" t="n">
        <f aca="false">N(F310)-M310</f>
        <v>0</v>
      </c>
      <c r="O310" s="25" t="n">
        <f aca="false">IF(M310=0,0,N310/M310)</f>
        <v>0</v>
      </c>
      <c r="P310" s="23" t="n">
        <f aca="false">N(F310)-N(G310)</f>
        <v>0</v>
      </c>
      <c r="Q310" s="25" t="n">
        <f aca="false">IF(N(H310)=0,0,N(D310)/H310-1)</f>
        <v>0</v>
      </c>
    </row>
    <row r="311" customFormat="false" ht="15" hidden="false" customHeight="false" outlineLevel="0" collapsed="false">
      <c r="A311" s="21"/>
      <c r="B311" s="8"/>
      <c r="C311" s="8"/>
      <c r="D311" s="19"/>
      <c r="E311" s="19"/>
      <c r="F311" s="19"/>
      <c r="G311" s="19"/>
      <c r="H311" s="19"/>
      <c r="I311" s="22" t="n">
        <f aca="false">IF(A311="",0,DAY(EOMONTH(A311,0)))</f>
        <v>0</v>
      </c>
      <c r="J311" s="23" t="n">
        <f aca="false">N(D311)-N(E311)</f>
        <v>0</v>
      </c>
      <c r="K311" s="23" t="n">
        <f aca="false">IF(I311=0,0,N(D311)/I311)</f>
        <v>0</v>
      </c>
      <c r="L311" s="24" t="n">
        <f aca="false">IF(A311="",0,IFERROR(INDEX(Tariff!$B$6:$F$13,MATCH(C311,Tariff!$A$6:$A$13,0),MATCH(B311,Tariff!$B$5:$F$5,0)),0))</f>
        <v>0</v>
      </c>
      <c r="M311" s="23" t="n">
        <f aca="false">J311*L311</f>
        <v>0</v>
      </c>
      <c r="N311" s="23" t="n">
        <f aca="false">N(F311)-M311</f>
        <v>0</v>
      </c>
      <c r="O311" s="25" t="n">
        <f aca="false">IF(M311=0,0,N311/M311)</f>
        <v>0</v>
      </c>
      <c r="P311" s="23" t="n">
        <f aca="false">N(F311)-N(G311)</f>
        <v>0</v>
      </c>
      <c r="Q311" s="25" t="n">
        <f aca="false">IF(N(H311)=0,0,N(D311)/H311-1)</f>
        <v>0</v>
      </c>
    </row>
    <row r="312" customFormat="false" ht="15" hidden="false" customHeight="false" outlineLevel="0" collapsed="false">
      <c r="A312" s="21"/>
      <c r="B312" s="8"/>
      <c r="C312" s="8"/>
      <c r="D312" s="19"/>
      <c r="E312" s="19"/>
      <c r="F312" s="19"/>
      <c r="G312" s="19"/>
      <c r="H312" s="19"/>
      <c r="I312" s="22" t="n">
        <f aca="false">IF(A312="",0,DAY(EOMONTH(A312,0)))</f>
        <v>0</v>
      </c>
      <c r="J312" s="23" t="n">
        <f aca="false">N(D312)-N(E312)</f>
        <v>0</v>
      </c>
      <c r="K312" s="23" t="n">
        <f aca="false">IF(I312=0,0,N(D312)/I312)</f>
        <v>0</v>
      </c>
      <c r="L312" s="24" t="n">
        <f aca="false">IF(A312="",0,IFERROR(INDEX(Tariff!$B$6:$F$13,MATCH(C312,Tariff!$A$6:$A$13,0),MATCH(B312,Tariff!$B$5:$F$5,0)),0))</f>
        <v>0</v>
      </c>
      <c r="M312" s="23" t="n">
        <f aca="false">J312*L312</f>
        <v>0</v>
      </c>
      <c r="N312" s="23" t="n">
        <f aca="false">N(F312)-M312</f>
        <v>0</v>
      </c>
      <c r="O312" s="25" t="n">
        <f aca="false">IF(M312=0,0,N312/M312)</f>
        <v>0</v>
      </c>
      <c r="P312" s="23" t="n">
        <f aca="false">N(F312)-N(G312)</f>
        <v>0</v>
      </c>
      <c r="Q312" s="25" t="n">
        <f aca="false">IF(N(H312)=0,0,N(D312)/H312-1)</f>
        <v>0</v>
      </c>
    </row>
    <row r="313" customFormat="false" ht="15" hidden="false" customHeight="false" outlineLevel="0" collapsed="false">
      <c r="A313" s="21"/>
      <c r="B313" s="8"/>
      <c r="C313" s="8"/>
      <c r="D313" s="19"/>
      <c r="E313" s="19"/>
      <c r="F313" s="19"/>
      <c r="G313" s="19"/>
      <c r="H313" s="19"/>
      <c r="I313" s="22" t="n">
        <f aca="false">IF(A313="",0,DAY(EOMONTH(A313,0)))</f>
        <v>0</v>
      </c>
      <c r="J313" s="23" t="n">
        <f aca="false">N(D313)-N(E313)</f>
        <v>0</v>
      </c>
      <c r="K313" s="23" t="n">
        <f aca="false">IF(I313=0,0,N(D313)/I313)</f>
        <v>0</v>
      </c>
      <c r="L313" s="24" t="n">
        <f aca="false">IF(A313="",0,IFERROR(INDEX(Tariff!$B$6:$F$13,MATCH(C313,Tariff!$A$6:$A$13,0),MATCH(B313,Tariff!$B$5:$F$5,0)),0))</f>
        <v>0</v>
      </c>
      <c r="M313" s="23" t="n">
        <f aca="false">J313*L313</f>
        <v>0</v>
      </c>
      <c r="N313" s="23" t="n">
        <f aca="false">N(F313)-M313</f>
        <v>0</v>
      </c>
      <c r="O313" s="25" t="n">
        <f aca="false">IF(M313=0,0,N313/M313)</f>
        <v>0</v>
      </c>
      <c r="P313" s="23" t="n">
        <f aca="false">N(F313)-N(G313)</f>
        <v>0</v>
      </c>
      <c r="Q313" s="25" t="n">
        <f aca="false">IF(N(H313)=0,0,N(D313)/H313-1)</f>
        <v>0</v>
      </c>
    </row>
    <row r="314" customFormat="false" ht="15" hidden="false" customHeight="false" outlineLevel="0" collapsed="false">
      <c r="A314" s="21"/>
      <c r="B314" s="8"/>
      <c r="C314" s="8"/>
      <c r="D314" s="19"/>
      <c r="E314" s="19"/>
      <c r="F314" s="19"/>
      <c r="G314" s="19"/>
      <c r="H314" s="19"/>
      <c r="I314" s="22" t="n">
        <f aca="false">IF(A314="",0,DAY(EOMONTH(A314,0)))</f>
        <v>0</v>
      </c>
      <c r="J314" s="23" t="n">
        <f aca="false">N(D314)-N(E314)</f>
        <v>0</v>
      </c>
      <c r="K314" s="23" t="n">
        <f aca="false">IF(I314=0,0,N(D314)/I314)</f>
        <v>0</v>
      </c>
      <c r="L314" s="24" t="n">
        <f aca="false">IF(A314="",0,IFERROR(INDEX(Tariff!$B$6:$F$13,MATCH(C314,Tariff!$A$6:$A$13,0),MATCH(B314,Tariff!$B$5:$F$5,0)),0))</f>
        <v>0</v>
      </c>
      <c r="M314" s="23" t="n">
        <f aca="false">J314*L314</f>
        <v>0</v>
      </c>
      <c r="N314" s="23" t="n">
        <f aca="false">N(F314)-M314</f>
        <v>0</v>
      </c>
      <c r="O314" s="25" t="n">
        <f aca="false">IF(M314=0,0,N314/M314)</f>
        <v>0</v>
      </c>
      <c r="P314" s="23" t="n">
        <f aca="false">N(F314)-N(G314)</f>
        <v>0</v>
      </c>
      <c r="Q314" s="25" t="n">
        <f aca="false">IF(N(H314)=0,0,N(D314)/H314-1)</f>
        <v>0</v>
      </c>
    </row>
    <row r="315" customFormat="false" ht="15" hidden="false" customHeight="false" outlineLevel="0" collapsed="false">
      <c r="A315" s="21"/>
      <c r="B315" s="8"/>
      <c r="C315" s="8"/>
      <c r="D315" s="19"/>
      <c r="E315" s="19"/>
      <c r="F315" s="19"/>
      <c r="G315" s="19"/>
      <c r="H315" s="19"/>
      <c r="I315" s="22" t="n">
        <f aca="false">IF(A315="",0,DAY(EOMONTH(A315,0)))</f>
        <v>0</v>
      </c>
      <c r="J315" s="23" t="n">
        <f aca="false">N(D315)-N(E315)</f>
        <v>0</v>
      </c>
      <c r="K315" s="23" t="n">
        <f aca="false">IF(I315=0,0,N(D315)/I315)</f>
        <v>0</v>
      </c>
      <c r="L315" s="24" t="n">
        <f aca="false">IF(A315="",0,IFERROR(INDEX(Tariff!$B$6:$F$13,MATCH(C315,Tariff!$A$6:$A$13,0),MATCH(B315,Tariff!$B$5:$F$5,0)),0))</f>
        <v>0</v>
      </c>
      <c r="M315" s="23" t="n">
        <f aca="false">J315*L315</f>
        <v>0</v>
      </c>
      <c r="N315" s="23" t="n">
        <f aca="false">N(F315)-M315</f>
        <v>0</v>
      </c>
      <c r="O315" s="25" t="n">
        <f aca="false">IF(M315=0,0,N315/M315)</f>
        <v>0</v>
      </c>
      <c r="P315" s="23" t="n">
        <f aca="false">N(F315)-N(G315)</f>
        <v>0</v>
      </c>
      <c r="Q315" s="25" t="n">
        <f aca="false">IF(N(H315)=0,0,N(D315)/H315-1)</f>
        <v>0</v>
      </c>
    </row>
    <row r="316" customFormat="false" ht="15" hidden="false" customHeight="false" outlineLevel="0" collapsed="false">
      <c r="A316" s="21"/>
      <c r="B316" s="8"/>
      <c r="C316" s="8"/>
      <c r="D316" s="19"/>
      <c r="E316" s="19"/>
      <c r="F316" s="19"/>
      <c r="G316" s="19"/>
      <c r="H316" s="19"/>
      <c r="I316" s="22" t="n">
        <f aca="false">IF(A316="",0,DAY(EOMONTH(A316,0)))</f>
        <v>0</v>
      </c>
      <c r="J316" s="23" t="n">
        <f aca="false">N(D316)-N(E316)</f>
        <v>0</v>
      </c>
      <c r="K316" s="23" t="n">
        <f aca="false">IF(I316=0,0,N(D316)/I316)</f>
        <v>0</v>
      </c>
      <c r="L316" s="24" t="n">
        <f aca="false">IF(A316="",0,IFERROR(INDEX(Tariff!$B$6:$F$13,MATCH(C316,Tariff!$A$6:$A$13,0),MATCH(B316,Tariff!$B$5:$F$5,0)),0))</f>
        <v>0</v>
      </c>
      <c r="M316" s="23" t="n">
        <f aca="false">J316*L316</f>
        <v>0</v>
      </c>
      <c r="N316" s="23" t="n">
        <f aca="false">N(F316)-M316</f>
        <v>0</v>
      </c>
      <c r="O316" s="25" t="n">
        <f aca="false">IF(M316=0,0,N316/M316)</f>
        <v>0</v>
      </c>
      <c r="P316" s="23" t="n">
        <f aca="false">N(F316)-N(G316)</f>
        <v>0</v>
      </c>
      <c r="Q316" s="25" t="n">
        <f aca="false">IF(N(H316)=0,0,N(D316)/H316-1)</f>
        <v>0</v>
      </c>
    </row>
    <row r="317" customFormat="false" ht="15" hidden="false" customHeight="false" outlineLevel="0" collapsed="false">
      <c r="A317" s="21"/>
      <c r="B317" s="8"/>
      <c r="C317" s="8"/>
      <c r="D317" s="19"/>
      <c r="E317" s="19"/>
      <c r="F317" s="19"/>
      <c r="G317" s="19"/>
      <c r="H317" s="19"/>
      <c r="I317" s="22" t="n">
        <f aca="false">IF(A317="",0,DAY(EOMONTH(A317,0)))</f>
        <v>0</v>
      </c>
      <c r="J317" s="23" t="n">
        <f aca="false">N(D317)-N(E317)</f>
        <v>0</v>
      </c>
      <c r="K317" s="23" t="n">
        <f aca="false">IF(I317=0,0,N(D317)/I317)</f>
        <v>0</v>
      </c>
      <c r="L317" s="24" t="n">
        <f aca="false">IF(A317="",0,IFERROR(INDEX(Tariff!$B$6:$F$13,MATCH(C317,Tariff!$A$6:$A$13,0),MATCH(B317,Tariff!$B$5:$F$5,0)),0))</f>
        <v>0</v>
      </c>
      <c r="M317" s="23" t="n">
        <f aca="false">J317*L317</f>
        <v>0</v>
      </c>
      <c r="N317" s="23" t="n">
        <f aca="false">N(F317)-M317</f>
        <v>0</v>
      </c>
      <c r="O317" s="25" t="n">
        <f aca="false">IF(M317=0,0,N317/M317)</f>
        <v>0</v>
      </c>
      <c r="P317" s="23" t="n">
        <f aca="false">N(F317)-N(G317)</f>
        <v>0</v>
      </c>
      <c r="Q317" s="25" t="n">
        <f aca="false">IF(N(H317)=0,0,N(D317)/H317-1)</f>
        <v>0</v>
      </c>
    </row>
    <row r="318" customFormat="false" ht="15" hidden="false" customHeight="false" outlineLevel="0" collapsed="false">
      <c r="A318" s="21"/>
      <c r="B318" s="8"/>
      <c r="C318" s="8"/>
      <c r="D318" s="19"/>
      <c r="E318" s="19"/>
      <c r="F318" s="19"/>
      <c r="G318" s="19"/>
      <c r="H318" s="19"/>
      <c r="I318" s="22" t="n">
        <f aca="false">IF(A318="",0,DAY(EOMONTH(A318,0)))</f>
        <v>0</v>
      </c>
      <c r="J318" s="23" t="n">
        <f aca="false">N(D318)-N(E318)</f>
        <v>0</v>
      </c>
      <c r="K318" s="23" t="n">
        <f aca="false">IF(I318=0,0,N(D318)/I318)</f>
        <v>0</v>
      </c>
      <c r="L318" s="24" t="n">
        <f aca="false">IF(A318="",0,IFERROR(INDEX(Tariff!$B$6:$F$13,MATCH(C318,Tariff!$A$6:$A$13,0),MATCH(B318,Tariff!$B$5:$F$5,0)),0))</f>
        <v>0</v>
      </c>
      <c r="M318" s="23" t="n">
        <f aca="false">J318*L318</f>
        <v>0</v>
      </c>
      <c r="N318" s="23" t="n">
        <f aca="false">N(F318)-M318</f>
        <v>0</v>
      </c>
      <c r="O318" s="25" t="n">
        <f aca="false">IF(M318=0,0,N318/M318)</f>
        <v>0</v>
      </c>
      <c r="P318" s="23" t="n">
        <f aca="false">N(F318)-N(G318)</f>
        <v>0</v>
      </c>
      <c r="Q318" s="25" t="n">
        <f aca="false">IF(N(H318)=0,0,N(D318)/H318-1)</f>
        <v>0</v>
      </c>
    </row>
    <row r="319" customFormat="false" ht="15" hidden="false" customHeight="false" outlineLevel="0" collapsed="false">
      <c r="A319" s="21"/>
      <c r="B319" s="8"/>
      <c r="C319" s="8"/>
      <c r="D319" s="19"/>
      <c r="E319" s="19"/>
      <c r="F319" s="19"/>
      <c r="G319" s="19"/>
      <c r="H319" s="19"/>
      <c r="I319" s="22" t="n">
        <f aca="false">IF(A319="",0,DAY(EOMONTH(A319,0)))</f>
        <v>0</v>
      </c>
      <c r="J319" s="23" t="n">
        <f aca="false">N(D319)-N(E319)</f>
        <v>0</v>
      </c>
      <c r="K319" s="23" t="n">
        <f aca="false">IF(I319=0,0,N(D319)/I319)</f>
        <v>0</v>
      </c>
      <c r="L319" s="24" t="n">
        <f aca="false">IF(A319="",0,IFERROR(INDEX(Tariff!$B$6:$F$13,MATCH(C319,Tariff!$A$6:$A$13,0),MATCH(B319,Tariff!$B$5:$F$5,0)),0))</f>
        <v>0</v>
      </c>
      <c r="M319" s="23" t="n">
        <f aca="false">J319*L319</f>
        <v>0</v>
      </c>
      <c r="N319" s="23" t="n">
        <f aca="false">N(F319)-M319</f>
        <v>0</v>
      </c>
      <c r="O319" s="25" t="n">
        <f aca="false">IF(M319=0,0,N319/M319)</f>
        <v>0</v>
      </c>
      <c r="P319" s="23" t="n">
        <f aca="false">N(F319)-N(G319)</f>
        <v>0</v>
      </c>
      <c r="Q319" s="25" t="n">
        <f aca="false">IF(N(H319)=0,0,N(D319)/H319-1)</f>
        <v>0</v>
      </c>
    </row>
    <row r="320" customFormat="false" ht="15" hidden="false" customHeight="false" outlineLevel="0" collapsed="false">
      <c r="A320" s="21"/>
      <c r="B320" s="8"/>
      <c r="C320" s="8"/>
      <c r="D320" s="19"/>
      <c r="E320" s="19"/>
      <c r="F320" s="19"/>
      <c r="G320" s="19"/>
      <c r="H320" s="19"/>
      <c r="I320" s="22" t="n">
        <f aca="false">IF(A320="",0,DAY(EOMONTH(A320,0)))</f>
        <v>0</v>
      </c>
      <c r="J320" s="23" t="n">
        <f aca="false">N(D320)-N(E320)</f>
        <v>0</v>
      </c>
      <c r="K320" s="23" t="n">
        <f aca="false">IF(I320=0,0,N(D320)/I320)</f>
        <v>0</v>
      </c>
      <c r="L320" s="24" t="n">
        <f aca="false">IF(A320="",0,IFERROR(INDEX(Tariff!$B$6:$F$13,MATCH(C320,Tariff!$A$6:$A$13,0),MATCH(B320,Tariff!$B$5:$F$5,0)),0))</f>
        <v>0</v>
      </c>
      <c r="M320" s="23" t="n">
        <f aca="false">J320*L320</f>
        <v>0</v>
      </c>
      <c r="N320" s="23" t="n">
        <f aca="false">N(F320)-M320</f>
        <v>0</v>
      </c>
      <c r="O320" s="25" t="n">
        <f aca="false">IF(M320=0,0,N320/M320)</f>
        <v>0</v>
      </c>
      <c r="P320" s="23" t="n">
        <f aca="false">N(F320)-N(G320)</f>
        <v>0</v>
      </c>
      <c r="Q320" s="25" t="n">
        <f aca="false">IF(N(H320)=0,0,N(D320)/H320-1)</f>
        <v>0</v>
      </c>
    </row>
    <row r="321" customFormat="false" ht="15" hidden="false" customHeight="false" outlineLevel="0" collapsed="false">
      <c r="A321" s="21"/>
      <c r="B321" s="8"/>
      <c r="C321" s="8"/>
      <c r="D321" s="19"/>
      <c r="E321" s="19"/>
      <c r="F321" s="19"/>
      <c r="G321" s="19"/>
      <c r="H321" s="19"/>
      <c r="I321" s="22" t="n">
        <f aca="false">IF(A321="",0,DAY(EOMONTH(A321,0)))</f>
        <v>0</v>
      </c>
      <c r="J321" s="23" t="n">
        <f aca="false">N(D321)-N(E321)</f>
        <v>0</v>
      </c>
      <c r="K321" s="23" t="n">
        <f aca="false">IF(I321=0,0,N(D321)/I321)</f>
        <v>0</v>
      </c>
      <c r="L321" s="24" t="n">
        <f aca="false">IF(A321="",0,IFERROR(INDEX(Tariff!$B$6:$F$13,MATCH(C321,Tariff!$A$6:$A$13,0),MATCH(B321,Tariff!$B$5:$F$5,0)),0))</f>
        <v>0</v>
      </c>
      <c r="M321" s="23" t="n">
        <f aca="false">J321*L321</f>
        <v>0</v>
      </c>
      <c r="N321" s="23" t="n">
        <f aca="false">N(F321)-M321</f>
        <v>0</v>
      </c>
      <c r="O321" s="25" t="n">
        <f aca="false">IF(M321=0,0,N321/M321)</f>
        <v>0</v>
      </c>
      <c r="P321" s="23" t="n">
        <f aca="false">N(F321)-N(G321)</f>
        <v>0</v>
      </c>
      <c r="Q321" s="25" t="n">
        <f aca="false">IF(N(H321)=0,0,N(D321)/H321-1)</f>
        <v>0</v>
      </c>
    </row>
    <row r="322" customFormat="false" ht="15" hidden="false" customHeight="false" outlineLevel="0" collapsed="false">
      <c r="A322" s="21"/>
      <c r="B322" s="8"/>
      <c r="C322" s="8"/>
      <c r="D322" s="19"/>
      <c r="E322" s="19"/>
      <c r="F322" s="19"/>
      <c r="G322" s="19"/>
      <c r="H322" s="19"/>
      <c r="I322" s="22" t="n">
        <f aca="false">IF(A322="",0,DAY(EOMONTH(A322,0)))</f>
        <v>0</v>
      </c>
      <c r="J322" s="23" t="n">
        <f aca="false">N(D322)-N(E322)</f>
        <v>0</v>
      </c>
      <c r="K322" s="23" t="n">
        <f aca="false">IF(I322=0,0,N(D322)/I322)</f>
        <v>0</v>
      </c>
      <c r="L322" s="24" t="n">
        <f aca="false">IF(A322="",0,IFERROR(INDEX(Tariff!$B$6:$F$13,MATCH(C322,Tariff!$A$6:$A$13,0),MATCH(B322,Tariff!$B$5:$F$5,0)),0))</f>
        <v>0</v>
      </c>
      <c r="M322" s="23" t="n">
        <f aca="false">J322*L322</f>
        <v>0</v>
      </c>
      <c r="N322" s="23" t="n">
        <f aca="false">N(F322)-M322</f>
        <v>0</v>
      </c>
      <c r="O322" s="25" t="n">
        <f aca="false">IF(M322=0,0,N322/M322)</f>
        <v>0</v>
      </c>
      <c r="P322" s="23" t="n">
        <f aca="false">N(F322)-N(G322)</f>
        <v>0</v>
      </c>
      <c r="Q322" s="25" t="n">
        <f aca="false">IF(N(H322)=0,0,N(D322)/H322-1)</f>
        <v>0</v>
      </c>
    </row>
    <row r="323" customFormat="false" ht="15" hidden="false" customHeight="false" outlineLevel="0" collapsed="false">
      <c r="A323" s="21"/>
      <c r="B323" s="8"/>
      <c r="C323" s="8"/>
      <c r="D323" s="19"/>
      <c r="E323" s="19"/>
      <c r="F323" s="19"/>
      <c r="G323" s="19"/>
      <c r="H323" s="19"/>
      <c r="I323" s="22" t="n">
        <f aca="false">IF(A323="",0,DAY(EOMONTH(A323,0)))</f>
        <v>0</v>
      </c>
      <c r="J323" s="23" t="n">
        <f aca="false">N(D323)-N(E323)</f>
        <v>0</v>
      </c>
      <c r="K323" s="23" t="n">
        <f aca="false">IF(I323=0,0,N(D323)/I323)</f>
        <v>0</v>
      </c>
      <c r="L323" s="24" t="n">
        <f aca="false">IF(A323="",0,IFERROR(INDEX(Tariff!$B$6:$F$13,MATCH(C323,Tariff!$A$6:$A$13,0),MATCH(B323,Tariff!$B$5:$F$5,0)),0))</f>
        <v>0</v>
      </c>
      <c r="M323" s="23" t="n">
        <f aca="false">J323*L323</f>
        <v>0</v>
      </c>
      <c r="N323" s="23" t="n">
        <f aca="false">N(F323)-M323</f>
        <v>0</v>
      </c>
      <c r="O323" s="25" t="n">
        <f aca="false">IF(M323=0,0,N323/M323)</f>
        <v>0</v>
      </c>
      <c r="P323" s="23" t="n">
        <f aca="false">N(F323)-N(G323)</f>
        <v>0</v>
      </c>
      <c r="Q323" s="25" t="n">
        <f aca="false">IF(N(H323)=0,0,N(D323)/H323-1)</f>
        <v>0</v>
      </c>
    </row>
    <row r="324" customFormat="false" ht="15" hidden="false" customHeight="false" outlineLevel="0" collapsed="false">
      <c r="A324" s="21"/>
      <c r="B324" s="8"/>
      <c r="C324" s="8"/>
      <c r="D324" s="19"/>
      <c r="E324" s="19"/>
      <c r="F324" s="19"/>
      <c r="G324" s="19"/>
      <c r="H324" s="19"/>
      <c r="I324" s="22" t="n">
        <f aca="false">IF(A324="",0,DAY(EOMONTH(A324,0)))</f>
        <v>0</v>
      </c>
      <c r="J324" s="23" t="n">
        <f aca="false">N(D324)-N(E324)</f>
        <v>0</v>
      </c>
      <c r="K324" s="23" t="n">
        <f aca="false">IF(I324=0,0,N(D324)/I324)</f>
        <v>0</v>
      </c>
      <c r="L324" s="24" t="n">
        <f aca="false">IF(A324="",0,IFERROR(INDEX(Tariff!$B$6:$F$13,MATCH(C324,Tariff!$A$6:$A$13,0),MATCH(B324,Tariff!$B$5:$F$5,0)),0))</f>
        <v>0</v>
      </c>
      <c r="M324" s="23" t="n">
        <f aca="false">J324*L324</f>
        <v>0</v>
      </c>
      <c r="N324" s="23" t="n">
        <f aca="false">N(F324)-M324</f>
        <v>0</v>
      </c>
      <c r="O324" s="25" t="n">
        <f aca="false">IF(M324=0,0,N324/M324)</f>
        <v>0</v>
      </c>
      <c r="P324" s="23" t="n">
        <f aca="false">N(F324)-N(G324)</f>
        <v>0</v>
      </c>
      <c r="Q324" s="25" t="n">
        <f aca="false">IF(N(H324)=0,0,N(D324)/H324-1)</f>
        <v>0</v>
      </c>
    </row>
    <row r="325" customFormat="false" ht="15" hidden="false" customHeight="false" outlineLevel="0" collapsed="false">
      <c r="A325" s="21"/>
      <c r="B325" s="8"/>
      <c r="C325" s="8"/>
      <c r="D325" s="19"/>
      <c r="E325" s="19"/>
      <c r="F325" s="19"/>
      <c r="G325" s="19"/>
      <c r="H325" s="19"/>
      <c r="I325" s="22" t="n">
        <f aca="false">IF(A325="",0,DAY(EOMONTH(A325,0)))</f>
        <v>0</v>
      </c>
      <c r="J325" s="23" t="n">
        <f aca="false">N(D325)-N(E325)</f>
        <v>0</v>
      </c>
      <c r="K325" s="23" t="n">
        <f aca="false">IF(I325=0,0,N(D325)/I325)</f>
        <v>0</v>
      </c>
      <c r="L325" s="24" t="n">
        <f aca="false">IF(A325="",0,IFERROR(INDEX(Tariff!$B$6:$F$13,MATCH(C325,Tariff!$A$6:$A$13,0),MATCH(B325,Tariff!$B$5:$F$5,0)),0))</f>
        <v>0</v>
      </c>
      <c r="M325" s="23" t="n">
        <f aca="false">J325*L325</f>
        <v>0</v>
      </c>
      <c r="N325" s="23" t="n">
        <f aca="false">N(F325)-M325</f>
        <v>0</v>
      </c>
      <c r="O325" s="25" t="n">
        <f aca="false">IF(M325=0,0,N325/M325)</f>
        <v>0</v>
      </c>
      <c r="P325" s="23" t="n">
        <f aca="false">N(F325)-N(G325)</f>
        <v>0</v>
      </c>
      <c r="Q325" s="25" t="n">
        <f aca="false">IF(N(H325)=0,0,N(D325)/H325-1)</f>
        <v>0</v>
      </c>
    </row>
    <row r="326" customFormat="false" ht="15" hidden="false" customHeight="false" outlineLevel="0" collapsed="false">
      <c r="A326" s="21"/>
      <c r="B326" s="8"/>
      <c r="C326" s="8"/>
      <c r="D326" s="19"/>
      <c r="E326" s="19"/>
      <c r="F326" s="19"/>
      <c r="G326" s="19"/>
      <c r="H326" s="19"/>
      <c r="I326" s="22" t="n">
        <f aca="false">IF(A326="",0,DAY(EOMONTH(A326,0)))</f>
        <v>0</v>
      </c>
      <c r="J326" s="23" t="n">
        <f aca="false">N(D326)-N(E326)</f>
        <v>0</v>
      </c>
      <c r="K326" s="23" t="n">
        <f aca="false">IF(I326=0,0,N(D326)/I326)</f>
        <v>0</v>
      </c>
      <c r="L326" s="24" t="n">
        <f aca="false">IF(A326="",0,IFERROR(INDEX(Tariff!$B$6:$F$13,MATCH(C326,Tariff!$A$6:$A$13,0),MATCH(B326,Tariff!$B$5:$F$5,0)),0))</f>
        <v>0</v>
      </c>
      <c r="M326" s="23" t="n">
        <f aca="false">J326*L326</f>
        <v>0</v>
      </c>
      <c r="N326" s="23" t="n">
        <f aca="false">N(F326)-M326</f>
        <v>0</v>
      </c>
      <c r="O326" s="25" t="n">
        <f aca="false">IF(M326=0,0,N326/M326)</f>
        <v>0</v>
      </c>
      <c r="P326" s="23" t="n">
        <f aca="false">N(F326)-N(G326)</f>
        <v>0</v>
      </c>
      <c r="Q326" s="25" t="n">
        <f aca="false">IF(N(H326)=0,0,N(D326)/H326-1)</f>
        <v>0</v>
      </c>
    </row>
    <row r="327" customFormat="false" ht="15" hidden="false" customHeight="false" outlineLevel="0" collapsed="false">
      <c r="A327" s="21"/>
      <c r="B327" s="8"/>
      <c r="C327" s="8"/>
      <c r="D327" s="19"/>
      <c r="E327" s="19"/>
      <c r="F327" s="19"/>
      <c r="G327" s="19"/>
      <c r="H327" s="19"/>
      <c r="I327" s="22" t="n">
        <f aca="false">IF(A327="",0,DAY(EOMONTH(A327,0)))</f>
        <v>0</v>
      </c>
      <c r="J327" s="23" t="n">
        <f aca="false">N(D327)-N(E327)</f>
        <v>0</v>
      </c>
      <c r="K327" s="23" t="n">
        <f aca="false">IF(I327=0,0,N(D327)/I327)</f>
        <v>0</v>
      </c>
      <c r="L327" s="24" t="n">
        <f aca="false">IF(A327="",0,IFERROR(INDEX(Tariff!$B$6:$F$13,MATCH(C327,Tariff!$A$6:$A$13,0),MATCH(B327,Tariff!$B$5:$F$5,0)),0))</f>
        <v>0</v>
      </c>
      <c r="M327" s="23" t="n">
        <f aca="false">J327*L327</f>
        <v>0</v>
      </c>
      <c r="N327" s="23" t="n">
        <f aca="false">N(F327)-M327</f>
        <v>0</v>
      </c>
      <c r="O327" s="25" t="n">
        <f aca="false">IF(M327=0,0,N327/M327)</f>
        <v>0</v>
      </c>
      <c r="P327" s="23" t="n">
        <f aca="false">N(F327)-N(G327)</f>
        <v>0</v>
      </c>
      <c r="Q327" s="25" t="n">
        <f aca="false">IF(N(H327)=0,0,N(D327)/H327-1)</f>
        <v>0</v>
      </c>
    </row>
    <row r="328" customFormat="false" ht="15" hidden="false" customHeight="false" outlineLevel="0" collapsed="false">
      <c r="A328" s="21"/>
      <c r="B328" s="8"/>
      <c r="C328" s="8"/>
      <c r="D328" s="19"/>
      <c r="E328" s="19"/>
      <c r="F328" s="19"/>
      <c r="G328" s="19"/>
      <c r="H328" s="19"/>
      <c r="I328" s="22" t="n">
        <f aca="false">IF(A328="",0,DAY(EOMONTH(A328,0)))</f>
        <v>0</v>
      </c>
      <c r="J328" s="23" t="n">
        <f aca="false">N(D328)-N(E328)</f>
        <v>0</v>
      </c>
      <c r="K328" s="23" t="n">
        <f aca="false">IF(I328=0,0,N(D328)/I328)</f>
        <v>0</v>
      </c>
      <c r="L328" s="24" t="n">
        <f aca="false">IF(A328="",0,IFERROR(INDEX(Tariff!$B$6:$F$13,MATCH(C328,Tariff!$A$6:$A$13,0),MATCH(B328,Tariff!$B$5:$F$5,0)),0))</f>
        <v>0</v>
      </c>
      <c r="M328" s="23" t="n">
        <f aca="false">J328*L328</f>
        <v>0</v>
      </c>
      <c r="N328" s="23" t="n">
        <f aca="false">N(F328)-M328</f>
        <v>0</v>
      </c>
      <c r="O328" s="25" t="n">
        <f aca="false">IF(M328=0,0,N328/M328)</f>
        <v>0</v>
      </c>
      <c r="P328" s="23" t="n">
        <f aca="false">N(F328)-N(G328)</f>
        <v>0</v>
      </c>
      <c r="Q328" s="25" t="n">
        <f aca="false">IF(N(H328)=0,0,N(D328)/H328-1)</f>
        <v>0</v>
      </c>
    </row>
    <row r="329" customFormat="false" ht="15" hidden="false" customHeight="false" outlineLevel="0" collapsed="false">
      <c r="A329" s="21"/>
      <c r="B329" s="8"/>
      <c r="C329" s="8"/>
      <c r="D329" s="19"/>
      <c r="E329" s="19"/>
      <c r="F329" s="19"/>
      <c r="G329" s="19"/>
      <c r="H329" s="19"/>
      <c r="I329" s="22" t="n">
        <f aca="false">IF(A329="",0,DAY(EOMONTH(A329,0)))</f>
        <v>0</v>
      </c>
      <c r="J329" s="23" t="n">
        <f aca="false">N(D329)-N(E329)</f>
        <v>0</v>
      </c>
      <c r="K329" s="23" t="n">
        <f aca="false">IF(I329=0,0,N(D329)/I329)</f>
        <v>0</v>
      </c>
      <c r="L329" s="24" t="n">
        <f aca="false">IF(A329="",0,IFERROR(INDEX(Tariff!$B$6:$F$13,MATCH(C329,Tariff!$A$6:$A$13,0),MATCH(B329,Tariff!$B$5:$F$5,0)),0))</f>
        <v>0</v>
      </c>
      <c r="M329" s="23" t="n">
        <f aca="false">J329*L329</f>
        <v>0</v>
      </c>
      <c r="N329" s="23" t="n">
        <f aca="false">N(F329)-M329</f>
        <v>0</v>
      </c>
      <c r="O329" s="25" t="n">
        <f aca="false">IF(M329=0,0,N329/M329)</f>
        <v>0</v>
      </c>
      <c r="P329" s="23" t="n">
        <f aca="false">N(F329)-N(G329)</f>
        <v>0</v>
      </c>
      <c r="Q329" s="25" t="n">
        <f aca="false">IF(N(H329)=0,0,N(D329)/H329-1)</f>
        <v>0</v>
      </c>
    </row>
    <row r="330" customFormat="false" ht="15" hidden="false" customHeight="false" outlineLevel="0" collapsed="false">
      <c r="A330" s="21"/>
      <c r="B330" s="8"/>
      <c r="C330" s="8"/>
      <c r="D330" s="19"/>
      <c r="E330" s="19"/>
      <c r="F330" s="19"/>
      <c r="G330" s="19"/>
      <c r="H330" s="19"/>
      <c r="I330" s="22" t="n">
        <f aca="false">IF(A330="",0,DAY(EOMONTH(A330,0)))</f>
        <v>0</v>
      </c>
      <c r="J330" s="23" t="n">
        <f aca="false">N(D330)-N(E330)</f>
        <v>0</v>
      </c>
      <c r="K330" s="23" t="n">
        <f aca="false">IF(I330=0,0,N(D330)/I330)</f>
        <v>0</v>
      </c>
      <c r="L330" s="24" t="n">
        <f aca="false">IF(A330="",0,IFERROR(INDEX(Tariff!$B$6:$F$13,MATCH(C330,Tariff!$A$6:$A$13,0),MATCH(B330,Tariff!$B$5:$F$5,0)),0))</f>
        <v>0</v>
      </c>
      <c r="M330" s="23" t="n">
        <f aca="false">J330*L330</f>
        <v>0</v>
      </c>
      <c r="N330" s="23" t="n">
        <f aca="false">N(F330)-M330</f>
        <v>0</v>
      </c>
      <c r="O330" s="25" t="n">
        <f aca="false">IF(M330=0,0,N330/M330)</f>
        <v>0</v>
      </c>
      <c r="P330" s="23" t="n">
        <f aca="false">N(F330)-N(G330)</f>
        <v>0</v>
      </c>
      <c r="Q330" s="25" t="n">
        <f aca="false">IF(N(H330)=0,0,N(D330)/H330-1)</f>
        <v>0</v>
      </c>
    </row>
    <row r="331" customFormat="false" ht="15" hidden="false" customHeight="false" outlineLevel="0" collapsed="false">
      <c r="A331" s="21"/>
      <c r="B331" s="8"/>
      <c r="C331" s="8"/>
      <c r="D331" s="19"/>
      <c r="E331" s="19"/>
      <c r="F331" s="19"/>
      <c r="G331" s="19"/>
      <c r="H331" s="19"/>
      <c r="I331" s="22" t="n">
        <f aca="false">IF(A331="",0,DAY(EOMONTH(A331,0)))</f>
        <v>0</v>
      </c>
      <c r="J331" s="23" t="n">
        <f aca="false">N(D331)-N(E331)</f>
        <v>0</v>
      </c>
      <c r="K331" s="23" t="n">
        <f aca="false">IF(I331=0,0,N(D331)/I331)</f>
        <v>0</v>
      </c>
      <c r="L331" s="24" t="n">
        <f aca="false">IF(A331="",0,IFERROR(INDEX(Tariff!$B$6:$F$13,MATCH(C331,Tariff!$A$6:$A$13,0),MATCH(B331,Tariff!$B$5:$F$5,0)),0))</f>
        <v>0</v>
      </c>
      <c r="M331" s="23" t="n">
        <f aca="false">J331*L331</f>
        <v>0</v>
      </c>
      <c r="N331" s="23" t="n">
        <f aca="false">N(F331)-M331</f>
        <v>0</v>
      </c>
      <c r="O331" s="25" t="n">
        <f aca="false">IF(M331=0,0,N331/M331)</f>
        <v>0</v>
      </c>
      <c r="P331" s="23" t="n">
        <f aca="false">N(F331)-N(G331)</f>
        <v>0</v>
      </c>
      <c r="Q331" s="25" t="n">
        <f aca="false">IF(N(H331)=0,0,N(D331)/H331-1)</f>
        <v>0</v>
      </c>
    </row>
    <row r="332" customFormat="false" ht="15" hidden="false" customHeight="false" outlineLevel="0" collapsed="false">
      <c r="A332" s="21"/>
      <c r="B332" s="8"/>
      <c r="C332" s="8"/>
      <c r="D332" s="19"/>
      <c r="E332" s="19"/>
      <c r="F332" s="19"/>
      <c r="G332" s="19"/>
      <c r="H332" s="19"/>
      <c r="I332" s="22" t="n">
        <f aca="false">IF(A332="",0,DAY(EOMONTH(A332,0)))</f>
        <v>0</v>
      </c>
      <c r="J332" s="23" t="n">
        <f aca="false">N(D332)-N(E332)</f>
        <v>0</v>
      </c>
      <c r="K332" s="23" t="n">
        <f aca="false">IF(I332=0,0,N(D332)/I332)</f>
        <v>0</v>
      </c>
      <c r="L332" s="24" t="n">
        <f aca="false">IF(A332="",0,IFERROR(INDEX(Tariff!$B$6:$F$13,MATCH(C332,Tariff!$A$6:$A$13,0),MATCH(B332,Tariff!$B$5:$F$5,0)),0))</f>
        <v>0</v>
      </c>
      <c r="M332" s="23" t="n">
        <f aca="false">J332*L332</f>
        <v>0</v>
      </c>
      <c r="N332" s="23" t="n">
        <f aca="false">N(F332)-M332</f>
        <v>0</v>
      </c>
      <c r="O332" s="25" t="n">
        <f aca="false">IF(M332=0,0,N332/M332)</f>
        <v>0</v>
      </c>
      <c r="P332" s="23" t="n">
        <f aca="false">N(F332)-N(G332)</f>
        <v>0</v>
      </c>
      <c r="Q332" s="25" t="n">
        <f aca="false">IF(N(H332)=0,0,N(D332)/H332-1)</f>
        <v>0</v>
      </c>
    </row>
    <row r="333" customFormat="false" ht="15" hidden="false" customHeight="false" outlineLevel="0" collapsed="false">
      <c r="A333" s="21"/>
      <c r="B333" s="8"/>
      <c r="C333" s="8"/>
      <c r="D333" s="19"/>
      <c r="E333" s="19"/>
      <c r="F333" s="19"/>
      <c r="G333" s="19"/>
      <c r="H333" s="19"/>
      <c r="I333" s="22" t="n">
        <f aca="false">IF(A333="",0,DAY(EOMONTH(A333,0)))</f>
        <v>0</v>
      </c>
      <c r="J333" s="23" t="n">
        <f aca="false">N(D333)-N(E333)</f>
        <v>0</v>
      </c>
      <c r="K333" s="23" t="n">
        <f aca="false">IF(I333=0,0,N(D333)/I333)</f>
        <v>0</v>
      </c>
      <c r="L333" s="24" t="n">
        <f aca="false">IF(A333="",0,IFERROR(INDEX(Tariff!$B$6:$F$13,MATCH(C333,Tariff!$A$6:$A$13,0),MATCH(B333,Tariff!$B$5:$F$5,0)),0))</f>
        <v>0</v>
      </c>
      <c r="M333" s="23" t="n">
        <f aca="false">J333*L333</f>
        <v>0</v>
      </c>
      <c r="N333" s="23" t="n">
        <f aca="false">N(F333)-M333</f>
        <v>0</v>
      </c>
      <c r="O333" s="25" t="n">
        <f aca="false">IF(M333=0,0,N333/M333)</f>
        <v>0</v>
      </c>
      <c r="P333" s="23" t="n">
        <f aca="false">N(F333)-N(G333)</f>
        <v>0</v>
      </c>
      <c r="Q333" s="25" t="n">
        <f aca="false">IF(N(H333)=0,0,N(D333)/H333-1)</f>
        <v>0</v>
      </c>
    </row>
    <row r="334" customFormat="false" ht="15" hidden="false" customHeight="false" outlineLevel="0" collapsed="false">
      <c r="A334" s="21"/>
      <c r="B334" s="8"/>
      <c r="C334" s="8"/>
      <c r="D334" s="19"/>
      <c r="E334" s="19"/>
      <c r="F334" s="19"/>
      <c r="G334" s="19"/>
      <c r="H334" s="19"/>
      <c r="I334" s="22" t="n">
        <f aca="false">IF(A334="",0,DAY(EOMONTH(A334,0)))</f>
        <v>0</v>
      </c>
      <c r="J334" s="23" t="n">
        <f aca="false">N(D334)-N(E334)</f>
        <v>0</v>
      </c>
      <c r="K334" s="23" t="n">
        <f aca="false">IF(I334=0,0,N(D334)/I334)</f>
        <v>0</v>
      </c>
      <c r="L334" s="24" t="n">
        <f aca="false">IF(A334="",0,IFERROR(INDEX(Tariff!$B$6:$F$13,MATCH(C334,Tariff!$A$6:$A$13,0),MATCH(B334,Tariff!$B$5:$F$5,0)),0))</f>
        <v>0</v>
      </c>
      <c r="M334" s="23" t="n">
        <f aca="false">J334*L334</f>
        <v>0</v>
      </c>
      <c r="N334" s="23" t="n">
        <f aca="false">N(F334)-M334</f>
        <v>0</v>
      </c>
      <c r="O334" s="25" t="n">
        <f aca="false">IF(M334=0,0,N334/M334)</f>
        <v>0</v>
      </c>
      <c r="P334" s="23" t="n">
        <f aca="false">N(F334)-N(G334)</f>
        <v>0</v>
      </c>
      <c r="Q334" s="25" t="n">
        <f aca="false">IF(N(H334)=0,0,N(D334)/H334-1)</f>
        <v>0</v>
      </c>
    </row>
    <row r="335" customFormat="false" ht="15" hidden="false" customHeight="false" outlineLevel="0" collapsed="false">
      <c r="A335" s="21"/>
      <c r="B335" s="8"/>
      <c r="C335" s="8"/>
      <c r="D335" s="19"/>
      <c r="E335" s="19"/>
      <c r="F335" s="19"/>
      <c r="G335" s="19"/>
      <c r="H335" s="19"/>
      <c r="I335" s="22" t="n">
        <f aca="false">IF(A335="",0,DAY(EOMONTH(A335,0)))</f>
        <v>0</v>
      </c>
      <c r="J335" s="23" t="n">
        <f aca="false">N(D335)-N(E335)</f>
        <v>0</v>
      </c>
      <c r="K335" s="23" t="n">
        <f aca="false">IF(I335=0,0,N(D335)/I335)</f>
        <v>0</v>
      </c>
      <c r="L335" s="24" t="n">
        <f aca="false">IF(A335="",0,IFERROR(INDEX(Tariff!$B$6:$F$13,MATCH(C335,Tariff!$A$6:$A$13,0),MATCH(B335,Tariff!$B$5:$F$5,0)),0))</f>
        <v>0</v>
      </c>
      <c r="M335" s="23" t="n">
        <f aca="false">J335*L335</f>
        <v>0</v>
      </c>
      <c r="N335" s="23" t="n">
        <f aca="false">N(F335)-M335</f>
        <v>0</v>
      </c>
      <c r="O335" s="25" t="n">
        <f aca="false">IF(M335=0,0,N335/M335)</f>
        <v>0</v>
      </c>
      <c r="P335" s="23" t="n">
        <f aca="false">N(F335)-N(G335)</f>
        <v>0</v>
      </c>
      <c r="Q335" s="25" t="n">
        <f aca="false">IF(N(H335)=0,0,N(D335)/H335-1)</f>
        <v>0</v>
      </c>
    </row>
    <row r="336" customFormat="false" ht="15" hidden="false" customHeight="false" outlineLevel="0" collapsed="false">
      <c r="A336" s="21"/>
      <c r="B336" s="8"/>
      <c r="C336" s="8"/>
      <c r="D336" s="19"/>
      <c r="E336" s="19"/>
      <c r="F336" s="19"/>
      <c r="G336" s="19"/>
      <c r="H336" s="19"/>
      <c r="I336" s="22" t="n">
        <f aca="false">IF(A336="",0,DAY(EOMONTH(A336,0)))</f>
        <v>0</v>
      </c>
      <c r="J336" s="23" t="n">
        <f aca="false">N(D336)-N(E336)</f>
        <v>0</v>
      </c>
      <c r="K336" s="23" t="n">
        <f aca="false">IF(I336=0,0,N(D336)/I336)</f>
        <v>0</v>
      </c>
      <c r="L336" s="24" t="n">
        <f aca="false">IF(A336="",0,IFERROR(INDEX(Tariff!$B$6:$F$13,MATCH(C336,Tariff!$A$6:$A$13,0),MATCH(B336,Tariff!$B$5:$F$5,0)),0))</f>
        <v>0</v>
      </c>
      <c r="M336" s="23" t="n">
        <f aca="false">J336*L336</f>
        <v>0</v>
      </c>
      <c r="N336" s="23" t="n">
        <f aca="false">N(F336)-M336</f>
        <v>0</v>
      </c>
      <c r="O336" s="25" t="n">
        <f aca="false">IF(M336=0,0,N336/M336)</f>
        <v>0</v>
      </c>
      <c r="P336" s="23" t="n">
        <f aca="false">N(F336)-N(G336)</f>
        <v>0</v>
      </c>
      <c r="Q336" s="25" t="n">
        <f aca="false">IF(N(H336)=0,0,N(D336)/H336-1)</f>
        <v>0</v>
      </c>
    </row>
    <row r="337" customFormat="false" ht="15" hidden="false" customHeight="false" outlineLevel="0" collapsed="false">
      <c r="A337" s="21"/>
      <c r="B337" s="8"/>
      <c r="C337" s="8"/>
      <c r="D337" s="19"/>
      <c r="E337" s="19"/>
      <c r="F337" s="19"/>
      <c r="G337" s="19"/>
      <c r="H337" s="19"/>
      <c r="I337" s="22" t="n">
        <f aca="false">IF(A337="",0,DAY(EOMONTH(A337,0)))</f>
        <v>0</v>
      </c>
      <c r="J337" s="23" t="n">
        <f aca="false">N(D337)-N(E337)</f>
        <v>0</v>
      </c>
      <c r="K337" s="23" t="n">
        <f aca="false">IF(I337=0,0,N(D337)/I337)</f>
        <v>0</v>
      </c>
      <c r="L337" s="24" t="n">
        <f aca="false">IF(A337="",0,IFERROR(INDEX(Tariff!$B$6:$F$13,MATCH(C337,Tariff!$A$6:$A$13,0),MATCH(B337,Tariff!$B$5:$F$5,0)),0))</f>
        <v>0</v>
      </c>
      <c r="M337" s="23" t="n">
        <f aca="false">J337*L337</f>
        <v>0</v>
      </c>
      <c r="N337" s="23" t="n">
        <f aca="false">N(F337)-M337</f>
        <v>0</v>
      </c>
      <c r="O337" s="25" t="n">
        <f aca="false">IF(M337=0,0,N337/M337)</f>
        <v>0</v>
      </c>
      <c r="P337" s="23" t="n">
        <f aca="false">N(F337)-N(G337)</f>
        <v>0</v>
      </c>
      <c r="Q337" s="25" t="n">
        <f aca="false">IF(N(H337)=0,0,N(D337)/H337-1)</f>
        <v>0</v>
      </c>
    </row>
    <row r="338" customFormat="false" ht="15" hidden="false" customHeight="false" outlineLevel="0" collapsed="false">
      <c r="A338" s="21"/>
      <c r="B338" s="8"/>
      <c r="C338" s="8"/>
      <c r="D338" s="19"/>
      <c r="E338" s="19"/>
      <c r="F338" s="19"/>
      <c r="G338" s="19"/>
      <c r="H338" s="19"/>
      <c r="I338" s="22" t="n">
        <f aca="false">IF(A338="",0,DAY(EOMONTH(A338,0)))</f>
        <v>0</v>
      </c>
      <c r="J338" s="23" t="n">
        <f aca="false">N(D338)-N(E338)</f>
        <v>0</v>
      </c>
      <c r="K338" s="23" t="n">
        <f aca="false">IF(I338=0,0,N(D338)/I338)</f>
        <v>0</v>
      </c>
      <c r="L338" s="24" t="n">
        <f aca="false">IF(A338="",0,IFERROR(INDEX(Tariff!$B$6:$F$13,MATCH(C338,Tariff!$A$6:$A$13,0),MATCH(B338,Tariff!$B$5:$F$5,0)),0))</f>
        <v>0</v>
      </c>
      <c r="M338" s="23" t="n">
        <f aca="false">J338*L338</f>
        <v>0</v>
      </c>
      <c r="N338" s="23" t="n">
        <f aca="false">N(F338)-M338</f>
        <v>0</v>
      </c>
      <c r="O338" s="25" t="n">
        <f aca="false">IF(M338=0,0,N338/M338)</f>
        <v>0</v>
      </c>
      <c r="P338" s="23" t="n">
        <f aca="false">N(F338)-N(G338)</f>
        <v>0</v>
      </c>
      <c r="Q338" s="25" t="n">
        <f aca="false">IF(N(H338)=0,0,N(D338)/H338-1)</f>
        <v>0</v>
      </c>
    </row>
    <row r="339" customFormat="false" ht="15" hidden="false" customHeight="false" outlineLevel="0" collapsed="false">
      <c r="A339" s="21"/>
      <c r="B339" s="8"/>
      <c r="C339" s="8"/>
      <c r="D339" s="19"/>
      <c r="E339" s="19"/>
      <c r="F339" s="19"/>
      <c r="G339" s="19"/>
      <c r="H339" s="19"/>
      <c r="I339" s="22" t="n">
        <f aca="false">IF(A339="",0,DAY(EOMONTH(A339,0)))</f>
        <v>0</v>
      </c>
      <c r="J339" s="23" t="n">
        <f aca="false">N(D339)-N(E339)</f>
        <v>0</v>
      </c>
      <c r="K339" s="23" t="n">
        <f aca="false">IF(I339=0,0,N(D339)/I339)</f>
        <v>0</v>
      </c>
      <c r="L339" s="24" t="n">
        <f aca="false">IF(A339="",0,IFERROR(INDEX(Tariff!$B$6:$F$13,MATCH(C339,Tariff!$A$6:$A$13,0),MATCH(B339,Tariff!$B$5:$F$5,0)),0))</f>
        <v>0</v>
      </c>
      <c r="M339" s="23" t="n">
        <f aca="false">J339*L339</f>
        <v>0</v>
      </c>
      <c r="N339" s="23" t="n">
        <f aca="false">N(F339)-M339</f>
        <v>0</v>
      </c>
      <c r="O339" s="25" t="n">
        <f aca="false">IF(M339=0,0,N339/M339)</f>
        <v>0</v>
      </c>
      <c r="P339" s="23" t="n">
        <f aca="false">N(F339)-N(G339)</f>
        <v>0</v>
      </c>
      <c r="Q339" s="25" t="n">
        <f aca="false">IF(N(H339)=0,0,N(D339)/H339-1)</f>
        <v>0</v>
      </c>
    </row>
    <row r="340" customFormat="false" ht="15" hidden="false" customHeight="false" outlineLevel="0" collapsed="false">
      <c r="A340" s="21"/>
      <c r="B340" s="8"/>
      <c r="C340" s="8"/>
      <c r="D340" s="19"/>
      <c r="E340" s="19"/>
      <c r="F340" s="19"/>
      <c r="G340" s="19"/>
      <c r="H340" s="19"/>
      <c r="I340" s="22" t="n">
        <f aca="false">IF(A340="",0,DAY(EOMONTH(A340,0)))</f>
        <v>0</v>
      </c>
      <c r="J340" s="23" t="n">
        <f aca="false">N(D340)-N(E340)</f>
        <v>0</v>
      </c>
      <c r="K340" s="23" t="n">
        <f aca="false">IF(I340=0,0,N(D340)/I340)</f>
        <v>0</v>
      </c>
      <c r="L340" s="24" t="n">
        <f aca="false">IF(A340="",0,IFERROR(INDEX(Tariff!$B$6:$F$13,MATCH(C340,Tariff!$A$6:$A$13,0),MATCH(B340,Tariff!$B$5:$F$5,0)),0))</f>
        <v>0</v>
      </c>
      <c r="M340" s="23" t="n">
        <f aca="false">J340*L340</f>
        <v>0</v>
      </c>
      <c r="N340" s="23" t="n">
        <f aca="false">N(F340)-M340</f>
        <v>0</v>
      </c>
      <c r="O340" s="25" t="n">
        <f aca="false">IF(M340=0,0,N340/M340)</f>
        <v>0</v>
      </c>
      <c r="P340" s="23" t="n">
        <f aca="false">N(F340)-N(G340)</f>
        <v>0</v>
      </c>
      <c r="Q340" s="25" t="n">
        <f aca="false">IF(N(H340)=0,0,N(D340)/H340-1)</f>
        <v>0</v>
      </c>
    </row>
    <row r="341" customFormat="false" ht="15" hidden="false" customHeight="false" outlineLevel="0" collapsed="false">
      <c r="A341" s="21"/>
      <c r="B341" s="8"/>
      <c r="C341" s="8"/>
      <c r="D341" s="19"/>
      <c r="E341" s="19"/>
      <c r="F341" s="19"/>
      <c r="G341" s="19"/>
      <c r="H341" s="19"/>
      <c r="I341" s="22" t="n">
        <f aca="false">IF(A341="",0,DAY(EOMONTH(A341,0)))</f>
        <v>0</v>
      </c>
      <c r="J341" s="23" t="n">
        <f aca="false">N(D341)-N(E341)</f>
        <v>0</v>
      </c>
      <c r="K341" s="23" t="n">
        <f aca="false">IF(I341=0,0,N(D341)/I341)</f>
        <v>0</v>
      </c>
      <c r="L341" s="24" t="n">
        <f aca="false">IF(A341="",0,IFERROR(INDEX(Tariff!$B$6:$F$13,MATCH(C341,Tariff!$A$6:$A$13,0),MATCH(B341,Tariff!$B$5:$F$5,0)),0))</f>
        <v>0</v>
      </c>
      <c r="M341" s="23" t="n">
        <f aca="false">J341*L341</f>
        <v>0</v>
      </c>
      <c r="N341" s="23" t="n">
        <f aca="false">N(F341)-M341</f>
        <v>0</v>
      </c>
      <c r="O341" s="25" t="n">
        <f aca="false">IF(M341=0,0,N341/M341)</f>
        <v>0</v>
      </c>
      <c r="P341" s="23" t="n">
        <f aca="false">N(F341)-N(G341)</f>
        <v>0</v>
      </c>
      <c r="Q341" s="25" t="n">
        <f aca="false">IF(N(H341)=0,0,N(D341)/H341-1)</f>
        <v>0</v>
      </c>
    </row>
    <row r="342" customFormat="false" ht="15" hidden="false" customHeight="false" outlineLevel="0" collapsed="false">
      <c r="A342" s="21"/>
      <c r="B342" s="8"/>
      <c r="C342" s="8"/>
      <c r="D342" s="19"/>
      <c r="E342" s="19"/>
      <c r="F342" s="19"/>
      <c r="G342" s="19"/>
      <c r="H342" s="19"/>
      <c r="I342" s="22" t="n">
        <f aca="false">IF(A342="",0,DAY(EOMONTH(A342,0)))</f>
        <v>0</v>
      </c>
      <c r="J342" s="23" t="n">
        <f aca="false">N(D342)-N(E342)</f>
        <v>0</v>
      </c>
      <c r="K342" s="23" t="n">
        <f aca="false">IF(I342=0,0,N(D342)/I342)</f>
        <v>0</v>
      </c>
      <c r="L342" s="24" t="n">
        <f aca="false">IF(A342="",0,IFERROR(INDEX(Tariff!$B$6:$F$13,MATCH(C342,Tariff!$A$6:$A$13,0),MATCH(B342,Tariff!$B$5:$F$5,0)),0))</f>
        <v>0</v>
      </c>
      <c r="M342" s="23" t="n">
        <f aca="false">J342*L342</f>
        <v>0</v>
      </c>
      <c r="N342" s="23" t="n">
        <f aca="false">N(F342)-M342</f>
        <v>0</v>
      </c>
      <c r="O342" s="25" t="n">
        <f aca="false">IF(M342=0,0,N342/M342)</f>
        <v>0</v>
      </c>
      <c r="P342" s="23" t="n">
        <f aca="false">N(F342)-N(G342)</f>
        <v>0</v>
      </c>
      <c r="Q342" s="25" t="n">
        <f aca="false">IF(N(H342)=0,0,N(D342)/H342-1)</f>
        <v>0</v>
      </c>
    </row>
    <row r="343" customFormat="false" ht="15" hidden="false" customHeight="false" outlineLevel="0" collapsed="false">
      <c r="A343" s="21"/>
      <c r="B343" s="8"/>
      <c r="C343" s="8"/>
      <c r="D343" s="19"/>
      <c r="E343" s="19"/>
      <c r="F343" s="19"/>
      <c r="G343" s="19"/>
      <c r="H343" s="19"/>
      <c r="I343" s="22" t="n">
        <f aca="false">IF(A343="",0,DAY(EOMONTH(A343,0)))</f>
        <v>0</v>
      </c>
      <c r="J343" s="23" t="n">
        <f aca="false">N(D343)-N(E343)</f>
        <v>0</v>
      </c>
      <c r="K343" s="23" t="n">
        <f aca="false">IF(I343=0,0,N(D343)/I343)</f>
        <v>0</v>
      </c>
      <c r="L343" s="24" t="n">
        <f aca="false">IF(A343="",0,IFERROR(INDEX(Tariff!$B$6:$F$13,MATCH(C343,Tariff!$A$6:$A$13,0),MATCH(B343,Tariff!$B$5:$F$5,0)),0))</f>
        <v>0</v>
      </c>
      <c r="M343" s="23" t="n">
        <f aca="false">J343*L343</f>
        <v>0</v>
      </c>
      <c r="N343" s="23" t="n">
        <f aca="false">N(F343)-M343</f>
        <v>0</v>
      </c>
      <c r="O343" s="25" t="n">
        <f aca="false">IF(M343=0,0,N343/M343)</f>
        <v>0</v>
      </c>
      <c r="P343" s="23" t="n">
        <f aca="false">N(F343)-N(G343)</f>
        <v>0</v>
      </c>
      <c r="Q343" s="25" t="n">
        <f aca="false">IF(N(H343)=0,0,N(D343)/H343-1)</f>
        <v>0</v>
      </c>
    </row>
    <row r="344" customFormat="false" ht="15" hidden="false" customHeight="false" outlineLevel="0" collapsed="false">
      <c r="A344" s="21"/>
      <c r="B344" s="8"/>
      <c r="C344" s="8"/>
      <c r="D344" s="19"/>
      <c r="E344" s="19"/>
      <c r="F344" s="19"/>
      <c r="G344" s="19"/>
      <c r="H344" s="19"/>
      <c r="I344" s="22" t="n">
        <f aca="false">IF(A344="",0,DAY(EOMONTH(A344,0)))</f>
        <v>0</v>
      </c>
      <c r="J344" s="23" t="n">
        <f aca="false">N(D344)-N(E344)</f>
        <v>0</v>
      </c>
      <c r="K344" s="23" t="n">
        <f aca="false">IF(I344=0,0,N(D344)/I344)</f>
        <v>0</v>
      </c>
      <c r="L344" s="24" t="n">
        <f aca="false">IF(A344="",0,IFERROR(INDEX(Tariff!$B$6:$F$13,MATCH(C344,Tariff!$A$6:$A$13,0),MATCH(B344,Tariff!$B$5:$F$5,0)),0))</f>
        <v>0</v>
      </c>
      <c r="M344" s="23" t="n">
        <f aca="false">J344*L344</f>
        <v>0</v>
      </c>
      <c r="N344" s="23" t="n">
        <f aca="false">N(F344)-M344</f>
        <v>0</v>
      </c>
      <c r="O344" s="25" t="n">
        <f aca="false">IF(M344=0,0,N344/M344)</f>
        <v>0</v>
      </c>
      <c r="P344" s="23" t="n">
        <f aca="false">N(F344)-N(G344)</f>
        <v>0</v>
      </c>
      <c r="Q344" s="25" t="n">
        <f aca="false">IF(N(H344)=0,0,N(D344)/H344-1)</f>
        <v>0</v>
      </c>
    </row>
    <row r="345" customFormat="false" ht="15" hidden="false" customHeight="false" outlineLevel="0" collapsed="false">
      <c r="A345" s="21"/>
      <c r="B345" s="8"/>
      <c r="C345" s="8"/>
      <c r="D345" s="19"/>
      <c r="E345" s="19"/>
      <c r="F345" s="19"/>
      <c r="G345" s="19"/>
      <c r="H345" s="19"/>
      <c r="I345" s="22" t="n">
        <f aca="false">IF(A345="",0,DAY(EOMONTH(A345,0)))</f>
        <v>0</v>
      </c>
      <c r="J345" s="23" t="n">
        <f aca="false">N(D345)-N(E345)</f>
        <v>0</v>
      </c>
      <c r="K345" s="23" t="n">
        <f aca="false">IF(I345=0,0,N(D345)/I345)</f>
        <v>0</v>
      </c>
      <c r="L345" s="24" t="n">
        <f aca="false">IF(A345="",0,IFERROR(INDEX(Tariff!$B$6:$F$13,MATCH(C345,Tariff!$A$6:$A$13,0),MATCH(B345,Tariff!$B$5:$F$5,0)),0))</f>
        <v>0</v>
      </c>
      <c r="M345" s="23" t="n">
        <f aca="false">J345*L345</f>
        <v>0</v>
      </c>
      <c r="N345" s="23" t="n">
        <f aca="false">N(F345)-M345</f>
        <v>0</v>
      </c>
      <c r="O345" s="25" t="n">
        <f aca="false">IF(M345=0,0,N345/M345)</f>
        <v>0</v>
      </c>
      <c r="P345" s="23" t="n">
        <f aca="false">N(F345)-N(G345)</f>
        <v>0</v>
      </c>
      <c r="Q345" s="25" t="n">
        <f aca="false">IF(N(H345)=0,0,N(D345)/H345-1)</f>
        <v>0</v>
      </c>
    </row>
    <row r="346" customFormat="false" ht="15" hidden="false" customHeight="false" outlineLevel="0" collapsed="false">
      <c r="A346" s="21"/>
      <c r="B346" s="8"/>
      <c r="C346" s="8"/>
      <c r="D346" s="19"/>
      <c r="E346" s="19"/>
      <c r="F346" s="19"/>
      <c r="G346" s="19"/>
      <c r="H346" s="19"/>
      <c r="I346" s="22" t="n">
        <f aca="false">IF(A346="",0,DAY(EOMONTH(A346,0)))</f>
        <v>0</v>
      </c>
      <c r="J346" s="23" t="n">
        <f aca="false">N(D346)-N(E346)</f>
        <v>0</v>
      </c>
      <c r="K346" s="23" t="n">
        <f aca="false">IF(I346=0,0,N(D346)/I346)</f>
        <v>0</v>
      </c>
      <c r="L346" s="24" t="n">
        <f aca="false">IF(A346="",0,IFERROR(INDEX(Tariff!$B$6:$F$13,MATCH(C346,Tariff!$A$6:$A$13,0),MATCH(B346,Tariff!$B$5:$F$5,0)),0))</f>
        <v>0</v>
      </c>
      <c r="M346" s="23" t="n">
        <f aca="false">J346*L346</f>
        <v>0</v>
      </c>
      <c r="N346" s="23" t="n">
        <f aca="false">N(F346)-M346</f>
        <v>0</v>
      </c>
      <c r="O346" s="25" t="n">
        <f aca="false">IF(M346=0,0,N346/M346)</f>
        <v>0</v>
      </c>
      <c r="P346" s="23" t="n">
        <f aca="false">N(F346)-N(G346)</f>
        <v>0</v>
      </c>
      <c r="Q346" s="25" t="n">
        <f aca="false">IF(N(H346)=0,0,N(D346)/H346-1)</f>
        <v>0</v>
      </c>
    </row>
    <row r="347" customFormat="false" ht="15" hidden="false" customHeight="false" outlineLevel="0" collapsed="false">
      <c r="A347" s="21"/>
      <c r="B347" s="8"/>
      <c r="C347" s="8"/>
      <c r="D347" s="19"/>
      <c r="E347" s="19"/>
      <c r="F347" s="19"/>
      <c r="G347" s="19"/>
      <c r="H347" s="19"/>
      <c r="I347" s="22" t="n">
        <f aca="false">IF(A347="",0,DAY(EOMONTH(A347,0)))</f>
        <v>0</v>
      </c>
      <c r="J347" s="23" t="n">
        <f aca="false">N(D347)-N(E347)</f>
        <v>0</v>
      </c>
      <c r="K347" s="23" t="n">
        <f aca="false">IF(I347=0,0,N(D347)/I347)</f>
        <v>0</v>
      </c>
      <c r="L347" s="24" t="n">
        <f aca="false">IF(A347="",0,IFERROR(INDEX(Tariff!$B$6:$F$13,MATCH(C347,Tariff!$A$6:$A$13,0),MATCH(B347,Tariff!$B$5:$F$5,0)),0))</f>
        <v>0</v>
      </c>
      <c r="M347" s="23" t="n">
        <f aca="false">J347*L347</f>
        <v>0</v>
      </c>
      <c r="N347" s="23" t="n">
        <f aca="false">N(F347)-M347</f>
        <v>0</v>
      </c>
      <c r="O347" s="25" t="n">
        <f aca="false">IF(M347=0,0,N347/M347)</f>
        <v>0</v>
      </c>
      <c r="P347" s="23" t="n">
        <f aca="false">N(F347)-N(G347)</f>
        <v>0</v>
      </c>
      <c r="Q347" s="25" t="n">
        <f aca="false">IF(N(H347)=0,0,N(D347)/H347-1)</f>
        <v>0</v>
      </c>
    </row>
    <row r="348" customFormat="false" ht="15" hidden="false" customHeight="false" outlineLevel="0" collapsed="false">
      <c r="A348" s="21"/>
      <c r="B348" s="8"/>
      <c r="C348" s="8"/>
      <c r="D348" s="19"/>
      <c r="E348" s="19"/>
      <c r="F348" s="19"/>
      <c r="G348" s="19"/>
      <c r="H348" s="19"/>
      <c r="I348" s="22" t="n">
        <f aca="false">IF(A348="",0,DAY(EOMONTH(A348,0)))</f>
        <v>0</v>
      </c>
      <c r="J348" s="23" t="n">
        <f aca="false">N(D348)-N(E348)</f>
        <v>0</v>
      </c>
      <c r="K348" s="23" t="n">
        <f aca="false">IF(I348=0,0,N(D348)/I348)</f>
        <v>0</v>
      </c>
      <c r="L348" s="24" t="n">
        <f aca="false">IF(A348="",0,IFERROR(INDEX(Tariff!$B$6:$F$13,MATCH(C348,Tariff!$A$6:$A$13,0),MATCH(B348,Tariff!$B$5:$F$5,0)),0))</f>
        <v>0</v>
      </c>
      <c r="M348" s="23" t="n">
        <f aca="false">J348*L348</f>
        <v>0</v>
      </c>
      <c r="N348" s="23" t="n">
        <f aca="false">N(F348)-M348</f>
        <v>0</v>
      </c>
      <c r="O348" s="25" t="n">
        <f aca="false">IF(M348=0,0,N348/M348)</f>
        <v>0</v>
      </c>
      <c r="P348" s="23" t="n">
        <f aca="false">N(F348)-N(G348)</f>
        <v>0</v>
      </c>
      <c r="Q348" s="25" t="n">
        <f aca="false">IF(N(H348)=0,0,N(D348)/H348-1)</f>
        <v>0</v>
      </c>
    </row>
    <row r="349" customFormat="false" ht="15" hidden="false" customHeight="false" outlineLevel="0" collapsed="false">
      <c r="A349" s="21"/>
      <c r="B349" s="8"/>
      <c r="C349" s="8"/>
      <c r="D349" s="19"/>
      <c r="E349" s="19"/>
      <c r="F349" s="19"/>
      <c r="G349" s="19"/>
      <c r="H349" s="19"/>
      <c r="I349" s="22" t="n">
        <f aca="false">IF(A349="",0,DAY(EOMONTH(A349,0)))</f>
        <v>0</v>
      </c>
      <c r="J349" s="23" t="n">
        <f aca="false">N(D349)-N(E349)</f>
        <v>0</v>
      </c>
      <c r="K349" s="23" t="n">
        <f aca="false">IF(I349=0,0,N(D349)/I349)</f>
        <v>0</v>
      </c>
      <c r="L349" s="24" t="n">
        <f aca="false">IF(A349="",0,IFERROR(INDEX(Tariff!$B$6:$F$13,MATCH(C349,Tariff!$A$6:$A$13,0),MATCH(B349,Tariff!$B$5:$F$5,0)),0))</f>
        <v>0</v>
      </c>
      <c r="M349" s="23" t="n">
        <f aca="false">J349*L349</f>
        <v>0</v>
      </c>
      <c r="N349" s="23" t="n">
        <f aca="false">N(F349)-M349</f>
        <v>0</v>
      </c>
      <c r="O349" s="25" t="n">
        <f aca="false">IF(M349=0,0,N349/M349)</f>
        <v>0</v>
      </c>
      <c r="P349" s="23" t="n">
        <f aca="false">N(F349)-N(G349)</f>
        <v>0</v>
      </c>
      <c r="Q349" s="25" t="n">
        <f aca="false">IF(N(H349)=0,0,N(D349)/H349-1)</f>
        <v>0</v>
      </c>
    </row>
    <row r="350" customFormat="false" ht="15" hidden="false" customHeight="false" outlineLevel="0" collapsed="false">
      <c r="A350" s="21"/>
      <c r="B350" s="8"/>
      <c r="C350" s="8"/>
      <c r="D350" s="19"/>
      <c r="E350" s="19"/>
      <c r="F350" s="19"/>
      <c r="G350" s="19"/>
      <c r="H350" s="19"/>
      <c r="I350" s="22" t="n">
        <f aca="false">IF(A350="",0,DAY(EOMONTH(A350,0)))</f>
        <v>0</v>
      </c>
      <c r="J350" s="23" t="n">
        <f aca="false">N(D350)-N(E350)</f>
        <v>0</v>
      </c>
      <c r="K350" s="23" t="n">
        <f aca="false">IF(I350=0,0,N(D350)/I350)</f>
        <v>0</v>
      </c>
      <c r="L350" s="24" t="n">
        <f aca="false">IF(A350="",0,IFERROR(INDEX(Tariff!$B$6:$F$13,MATCH(C350,Tariff!$A$6:$A$13,0),MATCH(B350,Tariff!$B$5:$F$5,0)),0))</f>
        <v>0</v>
      </c>
      <c r="M350" s="23" t="n">
        <f aca="false">J350*L350</f>
        <v>0</v>
      </c>
      <c r="N350" s="23" t="n">
        <f aca="false">N(F350)-M350</f>
        <v>0</v>
      </c>
      <c r="O350" s="25" t="n">
        <f aca="false">IF(M350=0,0,N350/M350)</f>
        <v>0</v>
      </c>
      <c r="P350" s="23" t="n">
        <f aca="false">N(F350)-N(G350)</f>
        <v>0</v>
      </c>
      <c r="Q350" s="25" t="n">
        <f aca="false">IF(N(H350)=0,0,N(D350)/H350-1)</f>
        <v>0</v>
      </c>
    </row>
    <row r="351" customFormat="false" ht="15" hidden="false" customHeight="false" outlineLevel="0" collapsed="false">
      <c r="A351" s="21"/>
      <c r="B351" s="8"/>
      <c r="C351" s="8"/>
      <c r="D351" s="19"/>
      <c r="E351" s="19"/>
      <c r="F351" s="19"/>
      <c r="G351" s="19"/>
      <c r="H351" s="19"/>
      <c r="I351" s="22" t="n">
        <f aca="false">IF(A351="",0,DAY(EOMONTH(A351,0)))</f>
        <v>0</v>
      </c>
      <c r="J351" s="23" t="n">
        <f aca="false">N(D351)-N(E351)</f>
        <v>0</v>
      </c>
      <c r="K351" s="23" t="n">
        <f aca="false">IF(I351=0,0,N(D351)/I351)</f>
        <v>0</v>
      </c>
      <c r="L351" s="24" t="n">
        <f aca="false">IF(A351="",0,IFERROR(INDEX(Tariff!$B$6:$F$13,MATCH(C351,Tariff!$A$6:$A$13,0),MATCH(B351,Tariff!$B$5:$F$5,0)),0))</f>
        <v>0</v>
      </c>
      <c r="M351" s="23" t="n">
        <f aca="false">J351*L351</f>
        <v>0</v>
      </c>
      <c r="N351" s="23" t="n">
        <f aca="false">N(F351)-M351</f>
        <v>0</v>
      </c>
      <c r="O351" s="25" t="n">
        <f aca="false">IF(M351=0,0,N351/M351)</f>
        <v>0</v>
      </c>
      <c r="P351" s="23" t="n">
        <f aca="false">N(F351)-N(G351)</f>
        <v>0</v>
      </c>
      <c r="Q351" s="25" t="n">
        <f aca="false">IF(N(H351)=0,0,N(D351)/H351-1)</f>
        <v>0</v>
      </c>
    </row>
    <row r="352" customFormat="false" ht="15" hidden="false" customHeight="false" outlineLevel="0" collapsed="false">
      <c r="A352" s="21"/>
      <c r="B352" s="8"/>
      <c r="C352" s="8"/>
      <c r="D352" s="19"/>
      <c r="E352" s="19"/>
      <c r="F352" s="19"/>
      <c r="G352" s="19"/>
      <c r="H352" s="19"/>
      <c r="I352" s="22" t="n">
        <f aca="false">IF(A352="",0,DAY(EOMONTH(A352,0)))</f>
        <v>0</v>
      </c>
      <c r="J352" s="23" t="n">
        <f aca="false">N(D352)-N(E352)</f>
        <v>0</v>
      </c>
      <c r="K352" s="23" t="n">
        <f aca="false">IF(I352=0,0,N(D352)/I352)</f>
        <v>0</v>
      </c>
      <c r="L352" s="24" t="n">
        <f aca="false">IF(A352="",0,IFERROR(INDEX(Tariff!$B$6:$F$13,MATCH(C352,Tariff!$A$6:$A$13,0),MATCH(B352,Tariff!$B$5:$F$5,0)),0))</f>
        <v>0</v>
      </c>
      <c r="M352" s="23" t="n">
        <f aca="false">J352*L352</f>
        <v>0</v>
      </c>
      <c r="N352" s="23" t="n">
        <f aca="false">N(F352)-M352</f>
        <v>0</v>
      </c>
      <c r="O352" s="25" t="n">
        <f aca="false">IF(M352=0,0,N352/M352)</f>
        <v>0</v>
      </c>
      <c r="P352" s="23" t="n">
        <f aca="false">N(F352)-N(G352)</f>
        <v>0</v>
      </c>
      <c r="Q352" s="25" t="n">
        <f aca="false">IF(N(H352)=0,0,N(D352)/H352-1)</f>
        <v>0</v>
      </c>
    </row>
    <row r="353" customFormat="false" ht="15" hidden="false" customHeight="false" outlineLevel="0" collapsed="false">
      <c r="A353" s="21"/>
      <c r="B353" s="8"/>
      <c r="C353" s="8"/>
      <c r="D353" s="19"/>
      <c r="E353" s="19"/>
      <c r="F353" s="19"/>
      <c r="G353" s="19"/>
      <c r="H353" s="19"/>
      <c r="I353" s="22" t="n">
        <f aca="false">IF(A353="",0,DAY(EOMONTH(A353,0)))</f>
        <v>0</v>
      </c>
      <c r="J353" s="23" t="n">
        <f aca="false">N(D353)-N(E353)</f>
        <v>0</v>
      </c>
      <c r="K353" s="23" t="n">
        <f aca="false">IF(I353=0,0,N(D353)/I353)</f>
        <v>0</v>
      </c>
      <c r="L353" s="24" t="n">
        <f aca="false">IF(A353="",0,IFERROR(INDEX(Tariff!$B$6:$F$13,MATCH(C353,Tariff!$A$6:$A$13,0),MATCH(B353,Tariff!$B$5:$F$5,0)),0))</f>
        <v>0</v>
      </c>
      <c r="M353" s="23" t="n">
        <f aca="false">J353*L353</f>
        <v>0</v>
      </c>
      <c r="N353" s="23" t="n">
        <f aca="false">N(F353)-M353</f>
        <v>0</v>
      </c>
      <c r="O353" s="25" t="n">
        <f aca="false">IF(M353=0,0,N353/M353)</f>
        <v>0</v>
      </c>
      <c r="P353" s="23" t="n">
        <f aca="false">N(F353)-N(G353)</f>
        <v>0</v>
      </c>
      <c r="Q353" s="25" t="n">
        <f aca="false">IF(N(H353)=0,0,N(D353)/H353-1)</f>
        <v>0</v>
      </c>
    </row>
    <row r="354" customFormat="false" ht="15" hidden="false" customHeight="false" outlineLevel="0" collapsed="false">
      <c r="A354" s="21"/>
      <c r="B354" s="8"/>
      <c r="C354" s="8"/>
      <c r="D354" s="19"/>
      <c r="E354" s="19"/>
      <c r="F354" s="19"/>
      <c r="G354" s="19"/>
      <c r="H354" s="19"/>
      <c r="I354" s="22" t="n">
        <f aca="false">IF(A354="",0,DAY(EOMONTH(A354,0)))</f>
        <v>0</v>
      </c>
      <c r="J354" s="23" t="n">
        <f aca="false">N(D354)-N(E354)</f>
        <v>0</v>
      </c>
      <c r="K354" s="23" t="n">
        <f aca="false">IF(I354=0,0,N(D354)/I354)</f>
        <v>0</v>
      </c>
      <c r="L354" s="24" t="n">
        <f aca="false">IF(A354="",0,IFERROR(INDEX(Tariff!$B$6:$F$13,MATCH(C354,Tariff!$A$6:$A$13,0),MATCH(B354,Tariff!$B$5:$F$5,0)),0))</f>
        <v>0</v>
      </c>
      <c r="M354" s="23" t="n">
        <f aca="false">J354*L354</f>
        <v>0</v>
      </c>
      <c r="N354" s="23" t="n">
        <f aca="false">N(F354)-M354</f>
        <v>0</v>
      </c>
      <c r="O354" s="25" t="n">
        <f aca="false">IF(M354=0,0,N354/M354)</f>
        <v>0</v>
      </c>
      <c r="P354" s="23" t="n">
        <f aca="false">N(F354)-N(G354)</f>
        <v>0</v>
      </c>
      <c r="Q354" s="25" t="n">
        <f aca="false">IF(N(H354)=0,0,N(D354)/H354-1)</f>
        <v>0</v>
      </c>
    </row>
    <row r="355" customFormat="false" ht="15" hidden="false" customHeight="false" outlineLevel="0" collapsed="false">
      <c r="A355" s="21"/>
      <c r="B355" s="8"/>
      <c r="C355" s="8"/>
      <c r="D355" s="19"/>
      <c r="E355" s="19"/>
      <c r="F355" s="19"/>
      <c r="G355" s="19"/>
      <c r="H355" s="19"/>
      <c r="I355" s="22" t="n">
        <f aca="false">IF(A355="",0,DAY(EOMONTH(A355,0)))</f>
        <v>0</v>
      </c>
      <c r="J355" s="23" t="n">
        <f aca="false">N(D355)-N(E355)</f>
        <v>0</v>
      </c>
      <c r="K355" s="23" t="n">
        <f aca="false">IF(I355=0,0,N(D355)/I355)</f>
        <v>0</v>
      </c>
      <c r="L355" s="24" t="n">
        <f aca="false">IF(A355="",0,IFERROR(INDEX(Tariff!$B$6:$F$13,MATCH(C355,Tariff!$A$6:$A$13,0),MATCH(B355,Tariff!$B$5:$F$5,0)),0))</f>
        <v>0</v>
      </c>
      <c r="M355" s="23" t="n">
        <f aca="false">J355*L355</f>
        <v>0</v>
      </c>
      <c r="N355" s="23" t="n">
        <f aca="false">N(F355)-M355</f>
        <v>0</v>
      </c>
      <c r="O355" s="25" t="n">
        <f aca="false">IF(M355=0,0,N355/M355)</f>
        <v>0</v>
      </c>
      <c r="P355" s="23" t="n">
        <f aca="false">N(F355)-N(G355)</f>
        <v>0</v>
      </c>
      <c r="Q355" s="25" t="n">
        <f aca="false">IF(N(H355)=0,0,N(D355)/H355-1)</f>
        <v>0</v>
      </c>
    </row>
    <row r="356" customFormat="false" ht="15" hidden="false" customHeight="false" outlineLevel="0" collapsed="false">
      <c r="A356" s="21"/>
      <c r="B356" s="8"/>
      <c r="C356" s="8"/>
      <c r="D356" s="19"/>
      <c r="E356" s="19"/>
      <c r="F356" s="19"/>
      <c r="G356" s="19"/>
      <c r="H356" s="19"/>
      <c r="I356" s="22" t="n">
        <f aca="false">IF(A356="",0,DAY(EOMONTH(A356,0)))</f>
        <v>0</v>
      </c>
      <c r="J356" s="23" t="n">
        <f aca="false">N(D356)-N(E356)</f>
        <v>0</v>
      </c>
      <c r="K356" s="23" t="n">
        <f aca="false">IF(I356=0,0,N(D356)/I356)</f>
        <v>0</v>
      </c>
      <c r="L356" s="24" t="n">
        <f aca="false">IF(A356="",0,IFERROR(INDEX(Tariff!$B$6:$F$13,MATCH(C356,Tariff!$A$6:$A$13,0),MATCH(B356,Tariff!$B$5:$F$5,0)),0))</f>
        <v>0</v>
      </c>
      <c r="M356" s="23" t="n">
        <f aca="false">J356*L356</f>
        <v>0</v>
      </c>
      <c r="N356" s="23" t="n">
        <f aca="false">N(F356)-M356</f>
        <v>0</v>
      </c>
      <c r="O356" s="25" t="n">
        <f aca="false">IF(M356=0,0,N356/M356)</f>
        <v>0</v>
      </c>
      <c r="P356" s="23" t="n">
        <f aca="false">N(F356)-N(G356)</f>
        <v>0</v>
      </c>
      <c r="Q356" s="25" t="n">
        <f aca="false">IF(N(H356)=0,0,N(D356)/H356-1)</f>
        <v>0</v>
      </c>
    </row>
    <row r="357" customFormat="false" ht="15" hidden="false" customHeight="false" outlineLevel="0" collapsed="false">
      <c r="A357" s="21"/>
      <c r="B357" s="8"/>
      <c r="C357" s="8"/>
      <c r="D357" s="19"/>
      <c r="E357" s="19"/>
      <c r="F357" s="19"/>
      <c r="G357" s="19"/>
      <c r="H357" s="19"/>
      <c r="I357" s="22" t="n">
        <f aca="false">IF(A357="",0,DAY(EOMONTH(A357,0)))</f>
        <v>0</v>
      </c>
      <c r="J357" s="23" t="n">
        <f aca="false">N(D357)-N(E357)</f>
        <v>0</v>
      </c>
      <c r="K357" s="23" t="n">
        <f aca="false">IF(I357=0,0,N(D357)/I357)</f>
        <v>0</v>
      </c>
      <c r="L357" s="24" t="n">
        <f aca="false">IF(A357="",0,IFERROR(INDEX(Tariff!$B$6:$F$13,MATCH(C357,Tariff!$A$6:$A$13,0),MATCH(B357,Tariff!$B$5:$F$5,0)),0))</f>
        <v>0</v>
      </c>
      <c r="M357" s="23" t="n">
        <f aca="false">J357*L357</f>
        <v>0</v>
      </c>
      <c r="N357" s="23" t="n">
        <f aca="false">N(F357)-M357</f>
        <v>0</v>
      </c>
      <c r="O357" s="25" t="n">
        <f aca="false">IF(M357=0,0,N357/M357)</f>
        <v>0</v>
      </c>
      <c r="P357" s="23" t="n">
        <f aca="false">N(F357)-N(G357)</f>
        <v>0</v>
      </c>
      <c r="Q357" s="25" t="n">
        <f aca="false">IF(N(H357)=0,0,N(D357)/H357-1)</f>
        <v>0</v>
      </c>
    </row>
    <row r="358" customFormat="false" ht="15" hidden="false" customHeight="false" outlineLevel="0" collapsed="false">
      <c r="A358" s="21"/>
      <c r="B358" s="8"/>
      <c r="C358" s="8"/>
      <c r="D358" s="19"/>
      <c r="E358" s="19"/>
      <c r="F358" s="19"/>
      <c r="G358" s="19"/>
      <c r="H358" s="19"/>
      <c r="I358" s="22" t="n">
        <f aca="false">IF(A358="",0,DAY(EOMONTH(A358,0)))</f>
        <v>0</v>
      </c>
      <c r="J358" s="23" t="n">
        <f aca="false">N(D358)-N(E358)</f>
        <v>0</v>
      </c>
      <c r="K358" s="23" t="n">
        <f aca="false">IF(I358=0,0,N(D358)/I358)</f>
        <v>0</v>
      </c>
      <c r="L358" s="24" t="n">
        <f aca="false">IF(A358="",0,IFERROR(INDEX(Tariff!$B$6:$F$13,MATCH(C358,Tariff!$A$6:$A$13,0),MATCH(B358,Tariff!$B$5:$F$5,0)),0))</f>
        <v>0</v>
      </c>
      <c r="M358" s="23" t="n">
        <f aca="false">J358*L358</f>
        <v>0</v>
      </c>
      <c r="N358" s="23" t="n">
        <f aca="false">N(F358)-M358</f>
        <v>0</v>
      </c>
      <c r="O358" s="25" t="n">
        <f aca="false">IF(M358=0,0,N358/M358)</f>
        <v>0</v>
      </c>
      <c r="P358" s="23" t="n">
        <f aca="false">N(F358)-N(G358)</f>
        <v>0</v>
      </c>
      <c r="Q358" s="25" t="n">
        <f aca="false">IF(N(H358)=0,0,N(D358)/H358-1)</f>
        <v>0</v>
      </c>
    </row>
    <row r="359" customFormat="false" ht="15" hidden="false" customHeight="false" outlineLevel="0" collapsed="false">
      <c r="A359" s="21"/>
      <c r="B359" s="8"/>
      <c r="C359" s="8"/>
      <c r="D359" s="19"/>
      <c r="E359" s="19"/>
      <c r="F359" s="19"/>
      <c r="G359" s="19"/>
      <c r="H359" s="19"/>
      <c r="I359" s="22" t="n">
        <f aca="false">IF(A359="",0,DAY(EOMONTH(A359,0)))</f>
        <v>0</v>
      </c>
      <c r="J359" s="23" t="n">
        <f aca="false">N(D359)-N(E359)</f>
        <v>0</v>
      </c>
      <c r="K359" s="23" t="n">
        <f aca="false">IF(I359=0,0,N(D359)/I359)</f>
        <v>0</v>
      </c>
      <c r="L359" s="24" t="n">
        <f aca="false">IF(A359="",0,IFERROR(INDEX(Tariff!$B$6:$F$13,MATCH(C359,Tariff!$A$6:$A$13,0),MATCH(B359,Tariff!$B$5:$F$5,0)),0))</f>
        <v>0</v>
      </c>
      <c r="M359" s="23" t="n">
        <f aca="false">J359*L359</f>
        <v>0</v>
      </c>
      <c r="N359" s="23" t="n">
        <f aca="false">N(F359)-M359</f>
        <v>0</v>
      </c>
      <c r="O359" s="25" t="n">
        <f aca="false">IF(M359=0,0,N359/M359)</f>
        <v>0</v>
      </c>
      <c r="P359" s="23" t="n">
        <f aca="false">N(F359)-N(G359)</f>
        <v>0</v>
      </c>
      <c r="Q359" s="25" t="n">
        <f aca="false">IF(N(H359)=0,0,N(D359)/H359-1)</f>
        <v>0</v>
      </c>
    </row>
    <row r="360" customFormat="false" ht="15" hidden="false" customHeight="false" outlineLevel="0" collapsed="false">
      <c r="A360" s="21"/>
      <c r="B360" s="8"/>
      <c r="C360" s="8"/>
      <c r="D360" s="19"/>
      <c r="E360" s="19"/>
      <c r="F360" s="19"/>
      <c r="G360" s="19"/>
      <c r="H360" s="19"/>
      <c r="I360" s="22" t="n">
        <f aca="false">IF(A360="",0,DAY(EOMONTH(A360,0)))</f>
        <v>0</v>
      </c>
      <c r="J360" s="23" t="n">
        <f aca="false">N(D360)-N(E360)</f>
        <v>0</v>
      </c>
      <c r="K360" s="23" t="n">
        <f aca="false">IF(I360=0,0,N(D360)/I360)</f>
        <v>0</v>
      </c>
      <c r="L360" s="24" t="n">
        <f aca="false">IF(A360="",0,IFERROR(INDEX(Tariff!$B$6:$F$13,MATCH(C360,Tariff!$A$6:$A$13,0),MATCH(B360,Tariff!$B$5:$F$5,0)),0))</f>
        <v>0</v>
      </c>
      <c r="M360" s="23" t="n">
        <f aca="false">J360*L360</f>
        <v>0</v>
      </c>
      <c r="N360" s="23" t="n">
        <f aca="false">N(F360)-M360</f>
        <v>0</v>
      </c>
      <c r="O360" s="25" t="n">
        <f aca="false">IF(M360=0,0,N360/M360)</f>
        <v>0</v>
      </c>
      <c r="P360" s="23" t="n">
        <f aca="false">N(F360)-N(G360)</f>
        <v>0</v>
      </c>
      <c r="Q360" s="25" t="n">
        <f aca="false">IF(N(H360)=0,0,N(D360)/H360-1)</f>
        <v>0</v>
      </c>
    </row>
    <row r="361" customFormat="false" ht="15" hidden="false" customHeight="false" outlineLevel="0" collapsed="false">
      <c r="A361" s="21"/>
      <c r="B361" s="8"/>
      <c r="C361" s="8"/>
      <c r="D361" s="19"/>
      <c r="E361" s="19"/>
      <c r="F361" s="19"/>
      <c r="G361" s="19"/>
      <c r="H361" s="19"/>
      <c r="I361" s="22" t="n">
        <f aca="false">IF(A361="",0,DAY(EOMONTH(A361,0)))</f>
        <v>0</v>
      </c>
      <c r="J361" s="23" t="n">
        <f aca="false">N(D361)-N(E361)</f>
        <v>0</v>
      </c>
      <c r="K361" s="23" t="n">
        <f aca="false">IF(I361=0,0,N(D361)/I361)</f>
        <v>0</v>
      </c>
      <c r="L361" s="24" t="n">
        <f aca="false">IF(A361="",0,IFERROR(INDEX(Tariff!$B$6:$F$13,MATCH(C361,Tariff!$A$6:$A$13,0),MATCH(B361,Tariff!$B$5:$F$5,0)),0))</f>
        <v>0</v>
      </c>
      <c r="M361" s="23" t="n">
        <f aca="false">J361*L361</f>
        <v>0</v>
      </c>
      <c r="N361" s="23" t="n">
        <f aca="false">N(F361)-M361</f>
        <v>0</v>
      </c>
      <c r="O361" s="25" t="n">
        <f aca="false">IF(M361=0,0,N361/M361)</f>
        <v>0</v>
      </c>
      <c r="P361" s="23" t="n">
        <f aca="false">N(F361)-N(G361)</f>
        <v>0</v>
      </c>
      <c r="Q361" s="25" t="n">
        <f aca="false">IF(N(H361)=0,0,N(D361)/H361-1)</f>
        <v>0</v>
      </c>
    </row>
    <row r="362" customFormat="false" ht="15" hidden="false" customHeight="false" outlineLevel="0" collapsed="false">
      <c r="A362" s="21"/>
      <c r="B362" s="8"/>
      <c r="C362" s="8"/>
      <c r="D362" s="19"/>
      <c r="E362" s="19"/>
      <c r="F362" s="19"/>
      <c r="G362" s="19"/>
      <c r="H362" s="19"/>
      <c r="I362" s="22" t="n">
        <f aca="false">IF(A362="",0,DAY(EOMONTH(A362,0)))</f>
        <v>0</v>
      </c>
      <c r="J362" s="23" t="n">
        <f aca="false">N(D362)-N(E362)</f>
        <v>0</v>
      </c>
      <c r="K362" s="23" t="n">
        <f aca="false">IF(I362=0,0,N(D362)/I362)</f>
        <v>0</v>
      </c>
      <c r="L362" s="24" t="n">
        <f aca="false">IF(A362="",0,IFERROR(INDEX(Tariff!$B$6:$F$13,MATCH(C362,Tariff!$A$6:$A$13,0),MATCH(B362,Tariff!$B$5:$F$5,0)),0))</f>
        <v>0</v>
      </c>
      <c r="M362" s="23" t="n">
        <f aca="false">J362*L362</f>
        <v>0</v>
      </c>
      <c r="N362" s="23" t="n">
        <f aca="false">N(F362)-M362</f>
        <v>0</v>
      </c>
      <c r="O362" s="25" t="n">
        <f aca="false">IF(M362=0,0,N362/M362)</f>
        <v>0</v>
      </c>
      <c r="P362" s="23" t="n">
        <f aca="false">N(F362)-N(G362)</f>
        <v>0</v>
      </c>
      <c r="Q362" s="25" t="n">
        <f aca="false">IF(N(H362)=0,0,N(D362)/H362-1)</f>
        <v>0</v>
      </c>
    </row>
    <row r="363" customFormat="false" ht="15" hidden="false" customHeight="false" outlineLevel="0" collapsed="false">
      <c r="A363" s="21"/>
      <c r="B363" s="8"/>
      <c r="C363" s="8"/>
      <c r="D363" s="19"/>
      <c r="E363" s="19"/>
      <c r="F363" s="19"/>
      <c r="G363" s="19"/>
      <c r="H363" s="19"/>
      <c r="I363" s="22" t="n">
        <f aca="false">IF(A363="",0,DAY(EOMONTH(A363,0)))</f>
        <v>0</v>
      </c>
      <c r="J363" s="23" t="n">
        <f aca="false">N(D363)-N(E363)</f>
        <v>0</v>
      </c>
      <c r="K363" s="23" t="n">
        <f aca="false">IF(I363=0,0,N(D363)/I363)</f>
        <v>0</v>
      </c>
      <c r="L363" s="24" t="n">
        <f aca="false">IF(A363="",0,IFERROR(INDEX(Tariff!$B$6:$F$13,MATCH(C363,Tariff!$A$6:$A$13,0),MATCH(B363,Tariff!$B$5:$F$5,0)),0))</f>
        <v>0</v>
      </c>
      <c r="M363" s="23" t="n">
        <f aca="false">J363*L363</f>
        <v>0</v>
      </c>
      <c r="N363" s="23" t="n">
        <f aca="false">N(F363)-M363</f>
        <v>0</v>
      </c>
      <c r="O363" s="25" t="n">
        <f aca="false">IF(M363=0,0,N363/M363)</f>
        <v>0</v>
      </c>
      <c r="P363" s="23" t="n">
        <f aca="false">N(F363)-N(G363)</f>
        <v>0</v>
      </c>
      <c r="Q363" s="25" t="n">
        <f aca="false">IF(N(H363)=0,0,N(D363)/H363-1)</f>
        <v>0</v>
      </c>
    </row>
    <row r="364" customFormat="false" ht="15" hidden="false" customHeight="false" outlineLevel="0" collapsed="false">
      <c r="A364" s="21"/>
      <c r="B364" s="8"/>
      <c r="C364" s="8"/>
      <c r="D364" s="19"/>
      <c r="E364" s="19"/>
      <c r="F364" s="19"/>
      <c r="G364" s="19"/>
      <c r="H364" s="19"/>
      <c r="I364" s="22" t="n">
        <f aca="false">IF(A364="",0,DAY(EOMONTH(A364,0)))</f>
        <v>0</v>
      </c>
      <c r="J364" s="23" t="n">
        <f aca="false">N(D364)-N(E364)</f>
        <v>0</v>
      </c>
      <c r="K364" s="23" t="n">
        <f aca="false">IF(I364=0,0,N(D364)/I364)</f>
        <v>0</v>
      </c>
      <c r="L364" s="24" t="n">
        <f aca="false">IF(A364="",0,IFERROR(INDEX(Tariff!$B$6:$F$13,MATCH(C364,Tariff!$A$6:$A$13,0),MATCH(B364,Tariff!$B$5:$F$5,0)),0))</f>
        <v>0</v>
      </c>
      <c r="M364" s="23" t="n">
        <f aca="false">J364*L364</f>
        <v>0</v>
      </c>
      <c r="N364" s="23" t="n">
        <f aca="false">N(F364)-M364</f>
        <v>0</v>
      </c>
      <c r="O364" s="25" t="n">
        <f aca="false">IF(M364=0,0,N364/M364)</f>
        <v>0</v>
      </c>
      <c r="P364" s="23" t="n">
        <f aca="false">N(F364)-N(G364)</f>
        <v>0</v>
      </c>
      <c r="Q364" s="25" t="n">
        <f aca="false">IF(N(H364)=0,0,N(D364)/H364-1)</f>
        <v>0</v>
      </c>
    </row>
    <row r="365" customFormat="false" ht="15" hidden="false" customHeight="false" outlineLevel="0" collapsed="false">
      <c r="A365" s="21"/>
      <c r="B365" s="8"/>
      <c r="C365" s="8"/>
      <c r="D365" s="19"/>
      <c r="E365" s="19"/>
      <c r="F365" s="19"/>
      <c r="G365" s="19"/>
      <c r="H365" s="19"/>
      <c r="I365" s="22" t="n">
        <f aca="false">IF(A365="",0,DAY(EOMONTH(A365,0)))</f>
        <v>0</v>
      </c>
      <c r="J365" s="23" t="n">
        <f aca="false">N(D365)-N(E365)</f>
        <v>0</v>
      </c>
      <c r="K365" s="23" t="n">
        <f aca="false">IF(I365=0,0,N(D365)/I365)</f>
        <v>0</v>
      </c>
      <c r="L365" s="24" t="n">
        <f aca="false">IF(A365="",0,IFERROR(INDEX(Tariff!$B$6:$F$13,MATCH(C365,Tariff!$A$6:$A$13,0),MATCH(B365,Tariff!$B$5:$F$5,0)),0))</f>
        <v>0</v>
      </c>
      <c r="M365" s="23" t="n">
        <f aca="false">J365*L365</f>
        <v>0</v>
      </c>
      <c r="N365" s="23" t="n">
        <f aca="false">N(F365)-M365</f>
        <v>0</v>
      </c>
      <c r="O365" s="25" t="n">
        <f aca="false">IF(M365=0,0,N365/M365)</f>
        <v>0</v>
      </c>
      <c r="P365" s="23" t="n">
        <f aca="false">N(F365)-N(G365)</f>
        <v>0</v>
      </c>
      <c r="Q365" s="25" t="n">
        <f aca="false">IF(N(H365)=0,0,N(D365)/H365-1)</f>
        <v>0</v>
      </c>
    </row>
    <row r="366" customFormat="false" ht="15" hidden="false" customHeight="false" outlineLevel="0" collapsed="false">
      <c r="A366" s="21"/>
      <c r="B366" s="8"/>
      <c r="C366" s="8"/>
      <c r="D366" s="19"/>
      <c r="E366" s="19"/>
      <c r="F366" s="19"/>
      <c r="G366" s="19"/>
      <c r="H366" s="19"/>
      <c r="I366" s="22" t="n">
        <f aca="false">IF(A366="",0,DAY(EOMONTH(A366,0)))</f>
        <v>0</v>
      </c>
      <c r="J366" s="23" t="n">
        <f aca="false">N(D366)-N(E366)</f>
        <v>0</v>
      </c>
      <c r="K366" s="23" t="n">
        <f aca="false">IF(I366=0,0,N(D366)/I366)</f>
        <v>0</v>
      </c>
      <c r="L366" s="24" t="n">
        <f aca="false">IF(A366="",0,IFERROR(INDEX(Tariff!$B$6:$F$13,MATCH(C366,Tariff!$A$6:$A$13,0),MATCH(B366,Tariff!$B$5:$F$5,0)),0))</f>
        <v>0</v>
      </c>
      <c r="M366" s="23" t="n">
        <f aca="false">J366*L366</f>
        <v>0</v>
      </c>
      <c r="N366" s="23" t="n">
        <f aca="false">N(F366)-M366</f>
        <v>0</v>
      </c>
      <c r="O366" s="25" t="n">
        <f aca="false">IF(M366=0,0,N366/M366)</f>
        <v>0</v>
      </c>
      <c r="P366" s="23" t="n">
        <f aca="false">N(F366)-N(G366)</f>
        <v>0</v>
      </c>
      <c r="Q366" s="25" t="n">
        <f aca="false">IF(N(H366)=0,0,N(D366)/H366-1)</f>
        <v>0</v>
      </c>
    </row>
    <row r="367" customFormat="false" ht="15" hidden="false" customHeight="false" outlineLevel="0" collapsed="false">
      <c r="A367" s="21"/>
      <c r="B367" s="8"/>
      <c r="C367" s="8"/>
      <c r="D367" s="19"/>
      <c r="E367" s="19"/>
      <c r="F367" s="19"/>
      <c r="G367" s="19"/>
      <c r="H367" s="19"/>
      <c r="I367" s="22" t="n">
        <f aca="false">IF(A367="",0,DAY(EOMONTH(A367,0)))</f>
        <v>0</v>
      </c>
      <c r="J367" s="23" t="n">
        <f aca="false">N(D367)-N(E367)</f>
        <v>0</v>
      </c>
      <c r="K367" s="23" t="n">
        <f aca="false">IF(I367=0,0,N(D367)/I367)</f>
        <v>0</v>
      </c>
      <c r="L367" s="24" t="n">
        <f aca="false">IF(A367="",0,IFERROR(INDEX(Tariff!$B$6:$F$13,MATCH(C367,Tariff!$A$6:$A$13,0),MATCH(B367,Tariff!$B$5:$F$5,0)),0))</f>
        <v>0</v>
      </c>
      <c r="M367" s="23" t="n">
        <f aca="false">J367*L367</f>
        <v>0</v>
      </c>
      <c r="N367" s="23" t="n">
        <f aca="false">N(F367)-M367</f>
        <v>0</v>
      </c>
      <c r="O367" s="25" t="n">
        <f aca="false">IF(M367=0,0,N367/M367)</f>
        <v>0</v>
      </c>
      <c r="P367" s="23" t="n">
        <f aca="false">N(F367)-N(G367)</f>
        <v>0</v>
      </c>
      <c r="Q367" s="25" t="n">
        <f aca="false">IF(N(H367)=0,0,N(D367)/H367-1)</f>
        <v>0</v>
      </c>
    </row>
    <row r="368" customFormat="false" ht="15" hidden="false" customHeight="false" outlineLevel="0" collapsed="false">
      <c r="A368" s="21"/>
      <c r="B368" s="8"/>
      <c r="C368" s="8"/>
      <c r="D368" s="19"/>
      <c r="E368" s="19"/>
      <c r="F368" s="19"/>
      <c r="G368" s="19"/>
      <c r="H368" s="19"/>
      <c r="I368" s="22" t="n">
        <f aca="false">IF(A368="",0,DAY(EOMONTH(A368,0)))</f>
        <v>0</v>
      </c>
      <c r="J368" s="23" t="n">
        <f aca="false">N(D368)-N(E368)</f>
        <v>0</v>
      </c>
      <c r="K368" s="23" t="n">
        <f aca="false">IF(I368=0,0,N(D368)/I368)</f>
        <v>0</v>
      </c>
      <c r="L368" s="24" t="n">
        <f aca="false">IF(A368="",0,IFERROR(INDEX(Tariff!$B$6:$F$13,MATCH(C368,Tariff!$A$6:$A$13,0),MATCH(B368,Tariff!$B$5:$F$5,0)),0))</f>
        <v>0</v>
      </c>
      <c r="M368" s="23" t="n">
        <f aca="false">J368*L368</f>
        <v>0</v>
      </c>
      <c r="N368" s="23" t="n">
        <f aca="false">N(F368)-M368</f>
        <v>0</v>
      </c>
      <c r="O368" s="25" t="n">
        <f aca="false">IF(M368=0,0,N368/M368)</f>
        <v>0</v>
      </c>
      <c r="P368" s="23" t="n">
        <f aca="false">N(F368)-N(G368)</f>
        <v>0</v>
      </c>
      <c r="Q368" s="25" t="n">
        <f aca="false">IF(N(H368)=0,0,N(D368)/H368-1)</f>
        <v>0</v>
      </c>
    </row>
    <row r="369" customFormat="false" ht="15" hidden="false" customHeight="false" outlineLevel="0" collapsed="false">
      <c r="A369" s="21"/>
      <c r="B369" s="8"/>
      <c r="C369" s="8"/>
      <c r="D369" s="19"/>
      <c r="E369" s="19"/>
      <c r="F369" s="19"/>
      <c r="G369" s="19"/>
      <c r="H369" s="19"/>
      <c r="I369" s="22" t="n">
        <f aca="false">IF(A369="",0,DAY(EOMONTH(A369,0)))</f>
        <v>0</v>
      </c>
      <c r="J369" s="23" t="n">
        <f aca="false">N(D369)-N(E369)</f>
        <v>0</v>
      </c>
      <c r="K369" s="23" t="n">
        <f aca="false">IF(I369=0,0,N(D369)/I369)</f>
        <v>0</v>
      </c>
      <c r="L369" s="24" t="n">
        <f aca="false">IF(A369="",0,IFERROR(INDEX(Tariff!$B$6:$F$13,MATCH(C369,Tariff!$A$6:$A$13,0),MATCH(B369,Tariff!$B$5:$F$5,0)),0))</f>
        <v>0</v>
      </c>
      <c r="M369" s="23" t="n">
        <f aca="false">J369*L369</f>
        <v>0</v>
      </c>
      <c r="N369" s="23" t="n">
        <f aca="false">N(F369)-M369</f>
        <v>0</v>
      </c>
      <c r="O369" s="25" t="n">
        <f aca="false">IF(M369=0,0,N369/M369)</f>
        <v>0</v>
      </c>
      <c r="P369" s="23" t="n">
        <f aca="false">N(F369)-N(G369)</f>
        <v>0</v>
      </c>
      <c r="Q369" s="25" t="n">
        <f aca="false">IF(N(H369)=0,0,N(D369)/H369-1)</f>
        <v>0</v>
      </c>
    </row>
    <row r="370" customFormat="false" ht="15" hidden="false" customHeight="false" outlineLevel="0" collapsed="false">
      <c r="A370" s="21"/>
      <c r="B370" s="8"/>
      <c r="C370" s="8"/>
      <c r="D370" s="19"/>
      <c r="E370" s="19"/>
      <c r="F370" s="19"/>
      <c r="G370" s="19"/>
      <c r="H370" s="19"/>
      <c r="I370" s="22" t="n">
        <f aca="false">IF(A370="",0,DAY(EOMONTH(A370,0)))</f>
        <v>0</v>
      </c>
      <c r="J370" s="23" t="n">
        <f aca="false">N(D370)-N(E370)</f>
        <v>0</v>
      </c>
      <c r="K370" s="23" t="n">
        <f aca="false">IF(I370=0,0,N(D370)/I370)</f>
        <v>0</v>
      </c>
      <c r="L370" s="24" t="n">
        <f aca="false">IF(A370="",0,IFERROR(INDEX(Tariff!$B$6:$F$13,MATCH(C370,Tariff!$A$6:$A$13,0),MATCH(B370,Tariff!$B$5:$F$5,0)),0))</f>
        <v>0</v>
      </c>
      <c r="M370" s="23" t="n">
        <f aca="false">J370*L370</f>
        <v>0</v>
      </c>
      <c r="N370" s="23" t="n">
        <f aca="false">N(F370)-M370</f>
        <v>0</v>
      </c>
      <c r="O370" s="25" t="n">
        <f aca="false">IF(M370=0,0,N370/M370)</f>
        <v>0</v>
      </c>
      <c r="P370" s="23" t="n">
        <f aca="false">N(F370)-N(G370)</f>
        <v>0</v>
      </c>
      <c r="Q370" s="25" t="n">
        <f aca="false">IF(N(H370)=0,0,N(D370)/H370-1)</f>
        <v>0</v>
      </c>
    </row>
    <row r="371" customFormat="false" ht="15" hidden="false" customHeight="false" outlineLevel="0" collapsed="false">
      <c r="A371" s="21"/>
      <c r="B371" s="8"/>
      <c r="C371" s="8"/>
      <c r="D371" s="19"/>
      <c r="E371" s="19"/>
      <c r="F371" s="19"/>
      <c r="G371" s="19"/>
      <c r="H371" s="19"/>
      <c r="I371" s="22" t="n">
        <f aca="false">IF(A371="",0,DAY(EOMONTH(A371,0)))</f>
        <v>0</v>
      </c>
      <c r="J371" s="23" t="n">
        <f aca="false">N(D371)-N(E371)</f>
        <v>0</v>
      </c>
      <c r="K371" s="23" t="n">
        <f aca="false">IF(I371=0,0,N(D371)/I371)</f>
        <v>0</v>
      </c>
      <c r="L371" s="24" t="n">
        <f aca="false">IF(A371="",0,IFERROR(INDEX(Tariff!$B$6:$F$13,MATCH(C371,Tariff!$A$6:$A$13,0),MATCH(B371,Tariff!$B$5:$F$5,0)),0))</f>
        <v>0</v>
      </c>
      <c r="M371" s="23" t="n">
        <f aca="false">J371*L371</f>
        <v>0</v>
      </c>
      <c r="N371" s="23" t="n">
        <f aca="false">N(F371)-M371</f>
        <v>0</v>
      </c>
      <c r="O371" s="25" t="n">
        <f aca="false">IF(M371=0,0,N371/M371)</f>
        <v>0</v>
      </c>
      <c r="P371" s="23" t="n">
        <f aca="false">N(F371)-N(G371)</f>
        <v>0</v>
      </c>
      <c r="Q371" s="25" t="n">
        <f aca="false">IF(N(H371)=0,0,N(D371)/H371-1)</f>
        <v>0</v>
      </c>
    </row>
    <row r="372" customFormat="false" ht="15" hidden="false" customHeight="false" outlineLevel="0" collapsed="false">
      <c r="A372" s="21"/>
      <c r="B372" s="8"/>
      <c r="C372" s="8"/>
      <c r="D372" s="19"/>
      <c r="E372" s="19"/>
      <c r="F372" s="19"/>
      <c r="G372" s="19"/>
      <c r="H372" s="19"/>
      <c r="I372" s="22" t="n">
        <f aca="false">IF(A372="",0,DAY(EOMONTH(A372,0)))</f>
        <v>0</v>
      </c>
      <c r="J372" s="23" t="n">
        <f aca="false">N(D372)-N(E372)</f>
        <v>0</v>
      </c>
      <c r="K372" s="23" t="n">
        <f aca="false">IF(I372=0,0,N(D372)/I372)</f>
        <v>0</v>
      </c>
      <c r="L372" s="24" t="n">
        <f aca="false">IF(A372="",0,IFERROR(INDEX(Tariff!$B$6:$F$13,MATCH(C372,Tariff!$A$6:$A$13,0),MATCH(B372,Tariff!$B$5:$F$5,0)),0))</f>
        <v>0</v>
      </c>
      <c r="M372" s="23" t="n">
        <f aca="false">J372*L372</f>
        <v>0</v>
      </c>
      <c r="N372" s="23" t="n">
        <f aca="false">N(F372)-M372</f>
        <v>0</v>
      </c>
      <c r="O372" s="25" t="n">
        <f aca="false">IF(M372=0,0,N372/M372)</f>
        <v>0</v>
      </c>
      <c r="P372" s="23" t="n">
        <f aca="false">N(F372)-N(G372)</f>
        <v>0</v>
      </c>
      <c r="Q372" s="25" t="n">
        <f aca="false">IF(N(H372)=0,0,N(D372)/H372-1)</f>
        <v>0</v>
      </c>
    </row>
    <row r="373" customFormat="false" ht="15" hidden="false" customHeight="false" outlineLevel="0" collapsed="false">
      <c r="A373" s="21"/>
      <c r="B373" s="8"/>
      <c r="C373" s="8"/>
      <c r="D373" s="19"/>
      <c r="E373" s="19"/>
      <c r="F373" s="19"/>
      <c r="G373" s="19"/>
      <c r="H373" s="19"/>
      <c r="I373" s="22" t="n">
        <f aca="false">IF(A373="",0,DAY(EOMONTH(A373,0)))</f>
        <v>0</v>
      </c>
      <c r="J373" s="23" t="n">
        <f aca="false">N(D373)-N(E373)</f>
        <v>0</v>
      </c>
      <c r="K373" s="23" t="n">
        <f aca="false">IF(I373=0,0,N(D373)/I373)</f>
        <v>0</v>
      </c>
      <c r="L373" s="24" t="n">
        <f aca="false">IF(A373="",0,IFERROR(INDEX(Tariff!$B$6:$F$13,MATCH(C373,Tariff!$A$6:$A$13,0),MATCH(B373,Tariff!$B$5:$F$5,0)),0))</f>
        <v>0</v>
      </c>
      <c r="M373" s="23" t="n">
        <f aca="false">J373*L373</f>
        <v>0</v>
      </c>
      <c r="N373" s="23" t="n">
        <f aca="false">N(F373)-M373</f>
        <v>0</v>
      </c>
      <c r="O373" s="25" t="n">
        <f aca="false">IF(M373=0,0,N373/M373)</f>
        <v>0</v>
      </c>
      <c r="P373" s="23" t="n">
        <f aca="false">N(F373)-N(G373)</f>
        <v>0</v>
      </c>
      <c r="Q373" s="25" t="n">
        <f aca="false">IF(N(H373)=0,0,N(D373)/H373-1)</f>
        <v>0</v>
      </c>
    </row>
    <row r="374" customFormat="false" ht="15" hidden="false" customHeight="false" outlineLevel="0" collapsed="false">
      <c r="A374" s="21"/>
      <c r="B374" s="8"/>
      <c r="C374" s="8"/>
      <c r="D374" s="19"/>
      <c r="E374" s="19"/>
      <c r="F374" s="19"/>
      <c r="G374" s="19"/>
      <c r="H374" s="19"/>
      <c r="I374" s="22" t="n">
        <f aca="false">IF(A374="",0,DAY(EOMONTH(A374,0)))</f>
        <v>0</v>
      </c>
      <c r="J374" s="23" t="n">
        <f aca="false">N(D374)-N(E374)</f>
        <v>0</v>
      </c>
      <c r="K374" s="23" t="n">
        <f aca="false">IF(I374=0,0,N(D374)/I374)</f>
        <v>0</v>
      </c>
      <c r="L374" s="24" t="n">
        <f aca="false">IF(A374="",0,IFERROR(INDEX(Tariff!$B$6:$F$13,MATCH(C374,Tariff!$A$6:$A$13,0),MATCH(B374,Tariff!$B$5:$F$5,0)),0))</f>
        <v>0</v>
      </c>
      <c r="M374" s="23" t="n">
        <f aca="false">J374*L374</f>
        <v>0</v>
      </c>
      <c r="N374" s="23" t="n">
        <f aca="false">N(F374)-M374</f>
        <v>0</v>
      </c>
      <c r="O374" s="25" t="n">
        <f aca="false">IF(M374=0,0,N374/M374)</f>
        <v>0</v>
      </c>
      <c r="P374" s="23" t="n">
        <f aca="false">N(F374)-N(G374)</f>
        <v>0</v>
      </c>
      <c r="Q374" s="25" t="n">
        <f aca="false">IF(N(H374)=0,0,N(D374)/H374-1)</f>
        <v>0</v>
      </c>
    </row>
    <row r="375" customFormat="false" ht="15" hidden="false" customHeight="false" outlineLevel="0" collapsed="false">
      <c r="A375" s="21"/>
      <c r="B375" s="8"/>
      <c r="C375" s="8"/>
      <c r="D375" s="19"/>
      <c r="E375" s="19"/>
      <c r="F375" s="19"/>
      <c r="G375" s="19"/>
      <c r="H375" s="19"/>
      <c r="I375" s="22" t="n">
        <f aca="false">IF(A375="",0,DAY(EOMONTH(A375,0)))</f>
        <v>0</v>
      </c>
      <c r="J375" s="23" t="n">
        <f aca="false">N(D375)-N(E375)</f>
        <v>0</v>
      </c>
      <c r="K375" s="23" t="n">
        <f aca="false">IF(I375=0,0,N(D375)/I375)</f>
        <v>0</v>
      </c>
      <c r="L375" s="24" t="n">
        <f aca="false">IF(A375="",0,IFERROR(INDEX(Tariff!$B$6:$F$13,MATCH(C375,Tariff!$A$6:$A$13,0),MATCH(B375,Tariff!$B$5:$F$5,0)),0))</f>
        <v>0</v>
      </c>
      <c r="M375" s="23" t="n">
        <f aca="false">J375*L375</f>
        <v>0</v>
      </c>
      <c r="N375" s="23" t="n">
        <f aca="false">N(F375)-M375</f>
        <v>0</v>
      </c>
      <c r="O375" s="25" t="n">
        <f aca="false">IF(M375=0,0,N375/M375)</f>
        <v>0</v>
      </c>
      <c r="P375" s="23" t="n">
        <f aca="false">N(F375)-N(G375)</f>
        <v>0</v>
      </c>
      <c r="Q375" s="25" t="n">
        <f aca="false">IF(N(H375)=0,0,N(D375)/H375-1)</f>
        <v>0</v>
      </c>
    </row>
    <row r="376" customFormat="false" ht="15" hidden="false" customHeight="false" outlineLevel="0" collapsed="false">
      <c r="A376" s="21"/>
      <c r="B376" s="8"/>
      <c r="C376" s="8"/>
      <c r="D376" s="19"/>
      <c r="E376" s="19"/>
      <c r="F376" s="19"/>
      <c r="G376" s="19"/>
      <c r="H376" s="19"/>
      <c r="I376" s="22" t="n">
        <f aca="false">IF(A376="",0,DAY(EOMONTH(A376,0)))</f>
        <v>0</v>
      </c>
      <c r="J376" s="23" t="n">
        <f aca="false">N(D376)-N(E376)</f>
        <v>0</v>
      </c>
      <c r="K376" s="23" t="n">
        <f aca="false">IF(I376=0,0,N(D376)/I376)</f>
        <v>0</v>
      </c>
      <c r="L376" s="24" t="n">
        <f aca="false">IF(A376="",0,IFERROR(INDEX(Tariff!$B$6:$F$13,MATCH(C376,Tariff!$A$6:$A$13,0),MATCH(B376,Tariff!$B$5:$F$5,0)),0))</f>
        <v>0</v>
      </c>
      <c r="M376" s="23" t="n">
        <f aca="false">J376*L376</f>
        <v>0</v>
      </c>
      <c r="N376" s="23" t="n">
        <f aca="false">N(F376)-M376</f>
        <v>0</v>
      </c>
      <c r="O376" s="25" t="n">
        <f aca="false">IF(M376=0,0,N376/M376)</f>
        <v>0</v>
      </c>
      <c r="P376" s="23" t="n">
        <f aca="false">N(F376)-N(G376)</f>
        <v>0</v>
      </c>
      <c r="Q376" s="25" t="n">
        <f aca="false">IF(N(H376)=0,0,N(D376)/H376-1)</f>
        <v>0</v>
      </c>
    </row>
    <row r="377" customFormat="false" ht="15" hidden="false" customHeight="false" outlineLevel="0" collapsed="false">
      <c r="A377" s="21"/>
      <c r="B377" s="8"/>
      <c r="C377" s="8"/>
      <c r="D377" s="19"/>
      <c r="E377" s="19"/>
      <c r="F377" s="19"/>
      <c r="G377" s="19"/>
      <c r="H377" s="19"/>
      <c r="I377" s="22" t="n">
        <f aca="false">IF(A377="",0,DAY(EOMONTH(A377,0)))</f>
        <v>0</v>
      </c>
      <c r="J377" s="23" t="n">
        <f aca="false">N(D377)-N(E377)</f>
        <v>0</v>
      </c>
      <c r="K377" s="23" t="n">
        <f aca="false">IF(I377=0,0,N(D377)/I377)</f>
        <v>0</v>
      </c>
      <c r="L377" s="24" t="n">
        <f aca="false">IF(A377="",0,IFERROR(INDEX(Tariff!$B$6:$F$13,MATCH(C377,Tariff!$A$6:$A$13,0),MATCH(B377,Tariff!$B$5:$F$5,0)),0))</f>
        <v>0</v>
      </c>
      <c r="M377" s="23" t="n">
        <f aca="false">J377*L377</f>
        <v>0</v>
      </c>
      <c r="N377" s="23" t="n">
        <f aca="false">N(F377)-M377</f>
        <v>0</v>
      </c>
      <c r="O377" s="25" t="n">
        <f aca="false">IF(M377=0,0,N377/M377)</f>
        <v>0</v>
      </c>
      <c r="P377" s="23" t="n">
        <f aca="false">N(F377)-N(G377)</f>
        <v>0</v>
      </c>
      <c r="Q377" s="25" t="n">
        <f aca="false">IF(N(H377)=0,0,N(D377)/H377-1)</f>
        <v>0</v>
      </c>
    </row>
    <row r="378" customFormat="false" ht="15" hidden="false" customHeight="false" outlineLevel="0" collapsed="false">
      <c r="A378" s="21"/>
      <c r="B378" s="8"/>
      <c r="C378" s="8"/>
      <c r="D378" s="19"/>
      <c r="E378" s="19"/>
      <c r="F378" s="19"/>
      <c r="G378" s="19"/>
      <c r="H378" s="19"/>
      <c r="I378" s="22" t="n">
        <f aca="false">IF(A378="",0,DAY(EOMONTH(A378,0)))</f>
        <v>0</v>
      </c>
      <c r="J378" s="23" t="n">
        <f aca="false">N(D378)-N(E378)</f>
        <v>0</v>
      </c>
      <c r="K378" s="23" t="n">
        <f aca="false">IF(I378=0,0,N(D378)/I378)</f>
        <v>0</v>
      </c>
      <c r="L378" s="24" t="n">
        <f aca="false">IF(A378="",0,IFERROR(INDEX(Tariff!$B$6:$F$13,MATCH(C378,Tariff!$A$6:$A$13,0),MATCH(B378,Tariff!$B$5:$F$5,0)),0))</f>
        <v>0</v>
      </c>
      <c r="M378" s="23" t="n">
        <f aca="false">J378*L378</f>
        <v>0</v>
      </c>
      <c r="N378" s="23" t="n">
        <f aca="false">N(F378)-M378</f>
        <v>0</v>
      </c>
      <c r="O378" s="25" t="n">
        <f aca="false">IF(M378=0,0,N378/M378)</f>
        <v>0</v>
      </c>
      <c r="P378" s="23" t="n">
        <f aca="false">N(F378)-N(G378)</f>
        <v>0</v>
      </c>
      <c r="Q378" s="25" t="n">
        <f aca="false">IF(N(H378)=0,0,N(D378)/H378-1)</f>
        <v>0</v>
      </c>
    </row>
    <row r="379" customFormat="false" ht="15" hidden="false" customHeight="false" outlineLevel="0" collapsed="false">
      <c r="A379" s="21"/>
      <c r="B379" s="8"/>
      <c r="C379" s="8"/>
      <c r="D379" s="19"/>
      <c r="E379" s="19"/>
      <c r="F379" s="19"/>
      <c r="G379" s="19"/>
      <c r="H379" s="19"/>
      <c r="I379" s="22" t="n">
        <f aca="false">IF(A379="",0,DAY(EOMONTH(A379,0)))</f>
        <v>0</v>
      </c>
      <c r="J379" s="23" t="n">
        <f aca="false">N(D379)-N(E379)</f>
        <v>0</v>
      </c>
      <c r="K379" s="23" t="n">
        <f aca="false">IF(I379=0,0,N(D379)/I379)</f>
        <v>0</v>
      </c>
      <c r="L379" s="24" t="n">
        <f aca="false">IF(A379="",0,IFERROR(INDEX(Tariff!$B$6:$F$13,MATCH(C379,Tariff!$A$6:$A$13,0),MATCH(B379,Tariff!$B$5:$F$5,0)),0))</f>
        <v>0</v>
      </c>
      <c r="M379" s="23" t="n">
        <f aca="false">J379*L379</f>
        <v>0</v>
      </c>
      <c r="N379" s="23" t="n">
        <f aca="false">N(F379)-M379</f>
        <v>0</v>
      </c>
      <c r="O379" s="25" t="n">
        <f aca="false">IF(M379=0,0,N379/M379)</f>
        <v>0</v>
      </c>
      <c r="P379" s="23" t="n">
        <f aca="false">N(F379)-N(G379)</f>
        <v>0</v>
      </c>
      <c r="Q379" s="25" t="n">
        <f aca="false">IF(N(H379)=0,0,N(D379)/H379-1)</f>
        <v>0</v>
      </c>
    </row>
    <row r="380" customFormat="false" ht="15" hidden="false" customHeight="false" outlineLevel="0" collapsed="false">
      <c r="A380" s="21"/>
      <c r="B380" s="8"/>
      <c r="C380" s="8"/>
      <c r="D380" s="19"/>
      <c r="E380" s="19"/>
      <c r="F380" s="19"/>
      <c r="G380" s="19"/>
      <c r="H380" s="19"/>
      <c r="I380" s="22" t="n">
        <f aca="false">IF(A380="",0,DAY(EOMONTH(A380,0)))</f>
        <v>0</v>
      </c>
      <c r="J380" s="23" t="n">
        <f aca="false">N(D380)-N(E380)</f>
        <v>0</v>
      </c>
      <c r="K380" s="23" t="n">
        <f aca="false">IF(I380=0,0,N(D380)/I380)</f>
        <v>0</v>
      </c>
      <c r="L380" s="24" t="n">
        <f aca="false">IF(A380="",0,IFERROR(INDEX(Tariff!$B$6:$F$13,MATCH(C380,Tariff!$A$6:$A$13,0),MATCH(B380,Tariff!$B$5:$F$5,0)),0))</f>
        <v>0</v>
      </c>
      <c r="M380" s="23" t="n">
        <f aca="false">J380*L380</f>
        <v>0</v>
      </c>
      <c r="N380" s="23" t="n">
        <f aca="false">N(F380)-M380</f>
        <v>0</v>
      </c>
      <c r="O380" s="25" t="n">
        <f aca="false">IF(M380=0,0,N380/M380)</f>
        <v>0</v>
      </c>
      <c r="P380" s="23" t="n">
        <f aca="false">N(F380)-N(G380)</f>
        <v>0</v>
      </c>
      <c r="Q380" s="25" t="n">
        <f aca="false">IF(N(H380)=0,0,N(D380)/H380-1)</f>
        <v>0</v>
      </c>
    </row>
    <row r="381" customFormat="false" ht="15" hidden="false" customHeight="false" outlineLevel="0" collapsed="false">
      <c r="A381" s="21"/>
      <c r="B381" s="8"/>
      <c r="C381" s="8"/>
      <c r="D381" s="19"/>
      <c r="E381" s="19"/>
      <c r="F381" s="19"/>
      <c r="G381" s="19"/>
      <c r="H381" s="19"/>
      <c r="I381" s="22" t="n">
        <f aca="false">IF(A381="",0,DAY(EOMONTH(A381,0)))</f>
        <v>0</v>
      </c>
      <c r="J381" s="23" t="n">
        <f aca="false">N(D381)-N(E381)</f>
        <v>0</v>
      </c>
      <c r="K381" s="23" t="n">
        <f aca="false">IF(I381=0,0,N(D381)/I381)</f>
        <v>0</v>
      </c>
      <c r="L381" s="24" t="n">
        <f aca="false">IF(A381="",0,IFERROR(INDEX(Tariff!$B$6:$F$13,MATCH(C381,Tariff!$A$6:$A$13,0),MATCH(B381,Tariff!$B$5:$F$5,0)),0))</f>
        <v>0</v>
      </c>
      <c r="M381" s="23" t="n">
        <f aca="false">J381*L381</f>
        <v>0</v>
      </c>
      <c r="N381" s="23" t="n">
        <f aca="false">N(F381)-M381</f>
        <v>0</v>
      </c>
      <c r="O381" s="25" t="n">
        <f aca="false">IF(M381=0,0,N381/M381)</f>
        <v>0</v>
      </c>
      <c r="P381" s="23" t="n">
        <f aca="false">N(F381)-N(G381)</f>
        <v>0</v>
      </c>
      <c r="Q381" s="25" t="n">
        <f aca="false">IF(N(H381)=0,0,N(D381)/H381-1)</f>
        <v>0</v>
      </c>
    </row>
    <row r="382" customFormat="false" ht="15" hidden="false" customHeight="false" outlineLevel="0" collapsed="false">
      <c r="A382" s="21"/>
      <c r="B382" s="8"/>
      <c r="C382" s="8"/>
      <c r="D382" s="19"/>
      <c r="E382" s="19"/>
      <c r="F382" s="19"/>
      <c r="G382" s="19"/>
      <c r="H382" s="19"/>
      <c r="I382" s="22" t="n">
        <f aca="false">IF(A382="",0,DAY(EOMONTH(A382,0)))</f>
        <v>0</v>
      </c>
      <c r="J382" s="23" t="n">
        <f aca="false">N(D382)-N(E382)</f>
        <v>0</v>
      </c>
      <c r="K382" s="23" t="n">
        <f aca="false">IF(I382=0,0,N(D382)/I382)</f>
        <v>0</v>
      </c>
      <c r="L382" s="24" t="n">
        <f aca="false">IF(A382="",0,IFERROR(INDEX(Tariff!$B$6:$F$13,MATCH(C382,Tariff!$A$6:$A$13,0),MATCH(B382,Tariff!$B$5:$F$5,0)),0))</f>
        <v>0</v>
      </c>
      <c r="M382" s="23" t="n">
        <f aca="false">J382*L382</f>
        <v>0</v>
      </c>
      <c r="N382" s="23" t="n">
        <f aca="false">N(F382)-M382</f>
        <v>0</v>
      </c>
      <c r="O382" s="25" t="n">
        <f aca="false">IF(M382=0,0,N382/M382)</f>
        <v>0</v>
      </c>
      <c r="P382" s="23" t="n">
        <f aca="false">N(F382)-N(G382)</f>
        <v>0</v>
      </c>
      <c r="Q382" s="25" t="n">
        <f aca="false">IF(N(H382)=0,0,N(D382)/H382-1)</f>
        <v>0</v>
      </c>
    </row>
    <row r="383" customFormat="false" ht="15" hidden="false" customHeight="false" outlineLevel="0" collapsed="false">
      <c r="A383" s="21"/>
      <c r="B383" s="8"/>
      <c r="C383" s="8"/>
      <c r="D383" s="19"/>
      <c r="E383" s="19"/>
      <c r="F383" s="19"/>
      <c r="G383" s="19"/>
      <c r="H383" s="19"/>
      <c r="I383" s="22" t="n">
        <f aca="false">IF(A383="",0,DAY(EOMONTH(A383,0)))</f>
        <v>0</v>
      </c>
      <c r="J383" s="23" t="n">
        <f aca="false">N(D383)-N(E383)</f>
        <v>0</v>
      </c>
      <c r="K383" s="23" t="n">
        <f aca="false">IF(I383=0,0,N(D383)/I383)</f>
        <v>0</v>
      </c>
      <c r="L383" s="24" t="n">
        <f aca="false">IF(A383="",0,IFERROR(INDEX(Tariff!$B$6:$F$13,MATCH(C383,Tariff!$A$6:$A$13,0),MATCH(B383,Tariff!$B$5:$F$5,0)),0))</f>
        <v>0</v>
      </c>
      <c r="M383" s="23" t="n">
        <f aca="false">J383*L383</f>
        <v>0</v>
      </c>
      <c r="N383" s="23" t="n">
        <f aca="false">N(F383)-M383</f>
        <v>0</v>
      </c>
      <c r="O383" s="25" t="n">
        <f aca="false">IF(M383=0,0,N383/M383)</f>
        <v>0</v>
      </c>
      <c r="P383" s="23" t="n">
        <f aca="false">N(F383)-N(G383)</f>
        <v>0</v>
      </c>
      <c r="Q383" s="25" t="n">
        <f aca="false">IF(N(H383)=0,0,N(D383)/H383-1)</f>
        <v>0</v>
      </c>
    </row>
    <row r="384" customFormat="false" ht="15" hidden="false" customHeight="false" outlineLevel="0" collapsed="false">
      <c r="A384" s="21"/>
      <c r="B384" s="8"/>
      <c r="C384" s="8"/>
      <c r="D384" s="19"/>
      <c r="E384" s="19"/>
      <c r="F384" s="19"/>
      <c r="G384" s="19"/>
      <c r="H384" s="19"/>
      <c r="I384" s="22" t="n">
        <f aca="false">IF(A384="",0,DAY(EOMONTH(A384,0)))</f>
        <v>0</v>
      </c>
      <c r="J384" s="23" t="n">
        <f aca="false">N(D384)-N(E384)</f>
        <v>0</v>
      </c>
      <c r="K384" s="23" t="n">
        <f aca="false">IF(I384=0,0,N(D384)/I384)</f>
        <v>0</v>
      </c>
      <c r="L384" s="24" t="n">
        <f aca="false">IF(A384="",0,IFERROR(INDEX(Tariff!$B$6:$F$13,MATCH(C384,Tariff!$A$6:$A$13,0),MATCH(B384,Tariff!$B$5:$F$5,0)),0))</f>
        <v>0</v>
      </c>
      <c r="M384" s="23" t="n">
        <f aca="false">J384*L384</f>
        <v>0</v>
      </c>
      <c r="N384" s="23" t="n">
        <f aca="false">N(F384)-M384</f>
        <v>0</v>
      </c>
      <c r="O384" s="25" t="n">
        <f aca="false">IF(M384=0,0,N384/M384)</f>
        <v>0</v>
      </c>
      <c r="P384" s="23" t="n">
        <f aca="false">N(F384)-N(G384)</f>
        <v>0</v>
      </c>
      <c r="Q384" s="25" t="n">
        <f aca="false">IF(N(H384)=0,0,N(D384)/H384-1)</f>
        <v>0</v>
      </c>
    </row>
    <row r="385" customFormat="false" ht="15" hidden="false" customHeight="false" outlineLevel="0" collapsed="false">
      <c r="A385" s="21"/>
      <c r="B385" s="8"/>
      <c r="C385" s="8"/>
      <c r="D385" s="19"/>
      <c r="E385" s="19"/>
      <c r="F385" s="19"/>
      <c r="G385" s="19"/>
      <c r="H385" s="19"/>
      <c r="I385" s="22" t="n">
        <f aca="false">IF(A385="",0,DAY(EOMONTH(A385,0)))</f>
        <v>0</v>
      </c>
      <c r="J385" s="23" t="n">
        <f aca="false">N(D385)-N(E385)</f>
        <v>0</v>
      </c>
      <c r="K385" s="23" t="n">
        <f aca="false">IF(I385=0,0,N(D385)/I385)</f>
        <v>0</v>
      </c>
      <c r="L385" s="24" t="n">
        <f aca="false">IF(A385="",0,IFERROR(INDEX(Tariff!$B$6:$F$13,MATCH(C385,Tariff!$A$6:$A$13,0),MATCH(B385,Tariff!$B$5:$F$5,0)),0))</f>
        <v>0</v>
      </c>
      <c r="M385" s="23" t="n">
        <f aca="false">J385*L385</f>
        <v>0</v>
      </c>
      <c r="N385" s="23" t="n">
        <f aca="false">N(F385)-M385</f>
        <v>0</v>
      </c>
      <c r="O385" s="25" t="n">
        <f aca="false">IF(M385=0,0,N385/M385)</f>
        <v>0</v>
      </c>
      <c r="P385" s="23" t="n">
        <f aca="false">N(F385)-N(G385)</f>
        <v>0</v>
      </c>
      <c r="Q385" s="25" t="n">
        <f aca="false">IF(N(H385)=0,0,N(D385)/H385-1)</f>
        <v>0</v>
      </c>
    </row>
    <row r="386" customFormat="false" ht="15" hidden="false" customHeight="false" outlineLevel="0" collapsed="false">
      <c r="A386" s="21"/>
      <c r="B386" s="8"/>
      <c r="C386" s="8"/>
      <c r="D386" s="19"/>
      <c r="E386" s="19"/>
      <c r="F386" s="19"/>
      <c r="G386" s="19"/>
      <c r="H386" s="19"/>
      <c r="I386" s="22" t="n">
        <f aca="false">IF(A386="",0,DAY(EOMONTH(A386,0)))</f>
        <v>0</v>
      </c>
      <c r="J386" s="23" t="n">
        <f aca="false">N(D386)-N(E386)</f>
        <v>0</v>
      </c>
      <c r="K386" s="23" t="n">
        <f aca="false">IF(I386=0,0,N(D386)/I386)</f>
        <v>0</v>
      </c>
      <c r="L386" s="24" t="n">
        <f aca="false">IF(A386="",0,IFERROR(INDEX(Tariff!$B$6:$F$13,MATCH(C386,Tariff!$A$6:$A$13,0),MATCH(B386,Tariff!$B$5:$F$5,0)),0))</f>
        <v>0</v>
      </c>
      <c r="M386" s="23" t="n">
        <f aca="false">J386*L386</f>
        <v>0</v>
      </c>
      <c r="N386" s="23" t="n">
        <f aca="false">N(F386)-M386</f>
        <v>0</v>
      </c>
      <c r="O386" s="25" t="n">
        <f aca="false">IF(M386=0,0,N386/M386)</f>
        <v>0</v>
      </c>
      <c r="P386" s="23" t="n">
        <f aca="false">N(F386)-N(G386)</f>
        <v>0</v>
      </c>
      <c r="Q386" s="25" t="n">
        <f aca="false">IF(N(H386)=0,0,N(D386)/H386-1)</f>
        <v>0</v>
      </c>
    </row>
    <row r="387" customFormat="false" ht="15" hidden="false" customHeight="false" outlineLevel="0" collapsed="false">
      <c r="A387" s="21"/>
      <c r="B387" s="8"/>
      <c r="C387" s="8"/>
      <c r="D387" s="19"/>
      <c r="E387" s="19"/>
      <c r="F387" s="19"/>
      <c r="G387" s="19"/>
      <c r="H387" s="19"/>
      <c r="I387" s="22" t="n">
        <f aca="false">IF(A387="",0,DAY(EOMONTH(A387,0)))</f>
        <v>0</v>
      </c>
      <c r="J387" s="23" t="n">
        <f aca="false">N(D387)-N(E387)</f>
        <v>0</v>
      </c>
      <c r="K387" s="23" t="n">
        <f aca="false">IF(I387=0,0,N(D387)/I387)</f>
        <v>0</v>
      </c>
      <c r="L387" s="24" t="n">
        <f aca="false">IF(A387="",0,IFERROR(INDEX(Tariff!$B$6:$F$13,MATCH(C387,Tariff!$A$6:$A$13,0),MATCH(B387,Tariff!$B$5:$F$5,0)),0))</f>
        <v>0</v>
      </c>
      <c r="M387" s="23" t="n">
        <f aca="false">J387*L387</f>
        <v>0</v>
      </c>
      <c r="N387" s="23" t="n">
        <f aca="false">N(F387)-M387</f>
        <v>0</v>
      </c>
      <c r="O387" s="25" t="n">
        <f aca="false">IF(M387=0,0,N387/M387)</f>
        <v>0</v>
      </c>
      <c r="P387" s="23" t="n">
        <f aca="false">N(F387)-N(G387)</f>
        <v>0</v>
      </c>
      <c r="Q387" s="25" t="n">
        <f aca="false">IF(N(H387)=0,0,N(D387)/H387-1)</f>
        <v>0</v>
      </c>
    </row>
    <row r="388" customFormat="false" ht="15" hidden="false" customHeight="false" outlineLevel="0" collapsed="false">
      <c r="A388" s="21"/>
      <c r="B388" s="8"/>
      <c r="C388" s="8"/>
      <c r="D388" s="19"/>
      <c r="E388" s="19"/>
      <c r="F388" s="19"/>
      <c r="G388" s="19"/>
      <c r="H388" s="19"/>
      <c r="I388" s="22" t="n">
        <f aca="false">IF(A388="",0,DAY(EOMONTH(A388,0)))</f>
        <v>0</v>
      </c>
      <c r="J388" s="23" t="n">
        <f aca="false">N(D388)-N(E388)</f>
        <v>0</v>
      </c>
      <c r="K388" s="23" t="n">
        <f aca="false">IF(I388=0,0,N(D388)/I388)</f>
        <v>0</v>
      </c>
      <c r="L388" s="24" t="n">
        <f aca="false">IF(A388="",0,IFERROR(INDEX(Tariff!$B$6:$F$13,MATCH(C388,Tariff!$A$6:$A$13,0),MATCH(B388,Tariff!$B$5:$F$5,0)),0))</f>
        <v>0</v>
      </c>
      <c r="M388" s="23" t="n">
        <f aca="false">J388*L388</f>
        <v>0</v>
      </c>
      <c r="N388" s="23" t="n">
        <f aca="false">N(F388)-M388</f>
        <v>0</v>
      </c>
      <c r="O388" s="25" t="n">
        <f aca="false">IF(M388=0,0,N388/M388)</f>
        <v>0</v>
      </c>
      <c r="P388" s="23" t="n">
        <f aca="false">N(F388)-N(G388)</f>
        <v>0</v>
      </c>
      <c r="Q388" s="25" t="n">
        <f aca="false">IF(N(H388)=0,0,N(D388)/H388-1)</f>
        <v>0</v>
      </c>
    </row>
    <row r="389" customFormat="false" ht="15" hidden="false" customHeight="false" outlineLevel="0" collapsed="false">
      <c r="A389" s="21"/>
      <c r="B389" s="8"/>
      <c r="C389" s="8"/>
      <c r="D389" s="19"/>
      <c r="E389" s="19"/>
      <c r="F389" s="19"/>
      <c r="G389" s="19"/>
      <c r="H389" s="19"/>
      <c r="I389" s="22" t="n">
        <f aca="false">IF(A389="",0,DAY(EOMONTH(A389,0)))</f>
        <v>0</v>
      </c>
      <c r="J389" s="23" t="n">
        <f aca="false">N(D389)-N(E389)</f>
        <v>0</v>
      </c>
      <c r="K389" s="23" t="n">
        <f aca="false">IF(I389=0,0,N(D389)/I389)</f>
        <v>0</v>
      </c>
      <c r="L389" s="24" t="n">
        <f aca="false">IF(A389="",0,IFERROR(INDEX(Tariff!$B$6:$F$13,MATCH(C389,Tariff!$A$6:$A$13,0),MATCH(B389,Tariff!$B$5:$F$5,0)),0))</f>
        <v>0</v>
      </c>
      <c r="M389" s="23" t="n">
        <f aca="false">J389*L389</f>
        <v>0</v>
      </c>
      <c r="N389" s="23" t="n">
        <f aca="false">N(F389)-M389</f>
        <v>0</v>
      </c>
      <c r="O389" s="25" t="n">
        <f aca="false">IF(M389=0,0,N389/M389)</f>
        <v>0</v>
      </c>
      <c r="P389" s="23" t="n">
        <f aca="false">N(F389)-N(G389)</f>
        <v>0</v>
      </c>
      <c r="Q389" s="25" t="n">
        <f aca="false">IF(N(H389)=0,0,N(D389)/H389-1)</f>
        <v>0</v>
      </c>
    </row>
    <row r="390" customFormat="false" ht="15" hidden="false" customHeight="false" outlineLevel="0" collapsed="false">
      <c r="A390" s="21"/>
      <c r="B390" s="8"/>
      <c r="C390" s="8"/>
      <c r="D390" s="19"/>
      <c r="E390" s="19"/>
      <c r="F390" s="19"/>
      <c r="G390" s="19"/>
      <c r="H390" s="19"/>
      <c r="I390" s="22" t="n">
        <f aca="false">IF(A390="",0,DAY(EOMONTH(A390,0)))</f>
        <v>0</v>
      </c>
      <c r="J390" s="23" t="n">
        <f aca="false">N(D390)-N(E390)</f>
        <v>0</v>
      </c>
      <c r="K390" s="23" t="n">
        <f aca="false">IF(I390=0,0,N(D390)/I390)</f>
        <v>0</v>
      </c>
      <c r="L390" s="24" t="n">
        <f aca="false">IF(A390="",0,IFERROR(INDEX(Tariff!$B$6:$F$13,MATCH(C390,Tariff!$A$6:$A$13,0),MATCH(B390,Tariff!$B$5:$F$5,0)),0))</f>
        <v>0</v>
      </c>
      <c r="M390" s="23" t="n">
        <f aca="false">J390*L390</f>
        <v>0</v>
      </c>
      <c r="N390" s="23" t="n">
        <f aca="false">N(F390)-M390</f>
        <v>0</v>
      </c>
      <c r="O390" s="25" t="n">
        <f aca="false">IF(M390=0,0,N390/M390)</f>
        <v>0</v>
      </c>
      <c r="P390" s="23" t="n">
        <f aca="false">N(F390)-N(G390)</f>
        <v>0</v>
      </c>
      <c r="Q390" s="25" t="n">
        <f aca="false">IF(N(H390)=0,0,N(D390)/H390-1)</f>
        <v>0</v>
      </c>
    </row>
    <row r="391" customFormat="false" ht="15" hidden="false" customHeight="false" outlineLevel="0" collapsed="false">
      <c r="A391" s="21"/>
      <c r="B391" s="8"/>
      <c r="C391" s="8"/>
      <c r="D391" s="19"/>
      <c r="E391" s="19"/>
      <c r="F391" s="19"/>
      <c r="G391" s="19"/>
      <c r="H391" s="19"/>
      <c r="I391" s="22" t="n">
        <f aca="false">IF(A391="",0,DAY(EOMONTH(A391,0)))</f>
        <v>0</v>
      </c>
      <c r="J391" s="23" t="n">
        <f aca="false">N(D391)-N(E391)</f>
        <v>0</v>
      </c>
      <c r="K391" s="23" t="n">
        <f aca="false">IF(I391=0,0,N(D391)/I391)</f>
        <v>0</v>
      </c>
      <c r="L391" s="24" t="n">
        <f aca="false">IF(A391="",0,IFERROR(INDEX(Tariff!$B$6:$F$13,MATCH(C391,Tariff!$A$6:$A$13,0),MATCH(B391,Tariff!$B$5:$F$5,0)),0))</f>
        <v>0</v>
      </c>
      <c r="M391" s="23" t="n">
        <f aca="false">J391*L391</f>
        <v>0</v>
      </c>
      <c r="N391" s="23" t="n">
        <f aca="false">N(F391)-M391</f>
        <v>0</v>
      </c>
      <c r="O391" s="25" t="n">
        <f aca="false">IF(M391=0,0,N391/M391)</f>
        <v>0</v>
      </c>
      <c r="P391" s="23" t="n">
        <f aca="false">N(F391)-N(G391)</f>
        <v>0</v>
      </c>
      <c r="Q391" s="25" t="n">
        <f aca="false">IF(N(H391)=0,0,N(D391)/H391-1)</f>
        <v>0</v>
      </c>
    </row>
    <row r="392" customFormat="false" ht="15" hidden="false" customHeight="false" outlineLevel="0" collapsed="false">
      <c r="A392" s="21"/>
      <c r="B392" s="8"/>
      <c r="C392" s="8"/>
      <c r="D392" s="19"/>
      <c r="E392" s="19"/>
      <c r="F392" s="19"/>
      <c r="G392" s="19"/>
      <c r="H392" s="19"/>
      <c r="I392" s="22" t="n">
        <f aca="false">IF(A392="",0,DAY(EOMONTH(A392,0)))</f>
        <v>0</v>
      </c>
      <c r="J392" s="23" t="n">
        <f aca="false">N(D392)-N(E392)</f>
        <v>0</v>
      </c>
      <c r="K392" s="23" t="n">
        <f aca="false">IF(I392=0,0,N(D392)/I392)</f>
        <v>0</v>
      </c>
      <c r="L392" s="24" t="n">
        <f aca="false">IF(A392="",0,IFERROR(INDEX(Tariff!$B$6:$F$13,MATCH(C392,Tariff!$A$6:$A$13,0),MATCH(B392,Tariff!$B$5:$F$5,0)),0))</f>
        <v>0</v>
      </c>
      <c r="M392" s="23" t="n">
        <f aca="false">J392*L392</f>
        <v>0</v>
      </c>
      <c r="N392" s="23" t="n">
        <f aca="false">N(F392)-M392</f>
        <v>0</v>
      </c>
      <c r="O392" s="25" t="n">
        <f aca="false">IF(M392=0,0,N392/M392)</f>
        <v>0</v>
      </c>
      <c r="P392" s="23" t="n">
        <f aca="false">N(F392)-N(G392)</f>
        <v>0</v>
      </c>
      <c r="Q392" s="25" t="n">
        <f aca="false">IF(N(H392)=0,0,N(D392)/H392-1)</f>
        <v>0</v>
      </c>
    </row>
    <row r="393" customFormat="false" ht="15" hidden="false" customHeight="false" outlineLevel="0" collapsed="false">
      <c r="A393" s="21"/>
      <c r="B393" s="8"/>
      <c r="C393" s="8"/>
      <c r="D393" s="19"/>
      <c r="E393" s="19"/>
      <c r="F393" s="19"/>
      <c r="G393" s="19"/>
      <c r="H393" s="19"/>
      <c r="I393" s="22" t="n">
        <f aca="false">IF(A393="",0,DAY(EOMONTH(A393,0)))</f>
        <v>0</v>
      </c>
      <c r="J393" s="23" t="n">
        <f aca="false">N(D393)-N(E393)</f>
        <v>0</v>
      </c>
      <c r="K393" s="23" t="n">
        <f aca="false">IF(I393=0,0,N(D393)/I393)</f>
        <v>0</v>
      </c>
      <c r="L393" s="24" t="n">
        <f aca="false">IF(A393="",0,IFERROR(INDEX(Tariff!$B$6:$F$13,MATCH(C393,Tariff!$A$6:$A$13,0),MATCH(B393,Tariff!$B$5:$F$5,0)),0))</f>
        <v>0</v>
      </c>
      <c r="M393" s="23" t="n">
        <f aca="false">J393*L393</f>
        <v>0</v>
      </c>
      <c r="N393" s="23" t="n">
        <f aca="false">N(F393)-M393</f>
        <v>0</v>
      </c>
      <c r="O393" s="25" t="n">
        <f aca="false">IF(M393=0,0,N393/M393)</f>
        <v>0</v>
      </c>
      <c r="P393" s="23" t="n">
        <f aca="false">N(F393)-N(G393)</f>
        <v>0</v>
      </c>
      <c r="Q393" s="25" t="n">
        <f aca="false">IF(N(H393)=0,0,N(D393)/H393-1)</f>
        <v>0</v>
      </c>
    </row>
    <row r="394" customFormat="false" ht="15" hidden="false" customHeight="false" outlineLevel="0" collapsed="false">
      <c r="A394" s="21"/>
      <c r="B394" s="8"/>
      <c r="C394" s="8"/>
      <c r="D394" s="19"/>
      <c r="E394" s="19"/>
      <c r="F394" s="19"/>
      <c r="G394" s="19"/>
      <c r="H394" s="19"/>
      <c r="I394" s="22" t="n">
        <f aca="false">IF(A394="",0,DAY(EOMONTH(A394,0)))</f>
        <v>0</v>
      </c>
      <c r="J394" s="23" t="n">
        <f aca="false">N(D394)-N(E394)</f>
        <v>0</v>
      </c>
      <c r="K394" s="23" t="n">
        <f aca="false">IF(I394=0,0,N(D394)/I394)</f>
        <v>0</v>
      </c>
      <c r="L394" s="24" t="n">
        <f aca="false">IF(A394="",0,IFERROR(INDEX(Tariff!$B$6:$F$13,MATCH(C394,Tariff!$A$6:$A$13,0),MATCH(B394,Tariff!$B$5:$F$5,0)),0))</f>
        <v>0</v>
      </c>
      <c r="M394" s="23" t="n">
        <f aca="false">J394*L394</f>
        <v>0</v>
      </c>
      <c r="N394" s="23" t="n">
        <f aca="false">N(F394)-M394</f>
        <v>0</v>
      </c>
      <c r="O394" s="25" t="n">
        <f aca="false">IF(M394=0,0,N394/M394)</f>
        <v>0</v>
      </c>
      <c r="P394" s="23" t="n">
        <f aca="false">N(F394)-N(G394)</f>
        <v>0</v>
      </c>
      <c r="Q394" s="25" t="n">
        <f aca="false">IF(N(H394)=0,0,N(D394)/H394-1)</f>
        <v>0</v>
      </c>
    </row>
    <row r="395" customFormat="false" ht="15" hidden="false" customHeight="false" outlineLevel="0" collapsed="false">
      <c r="A395" s="21"/>
      <c r="B395" s="8"/>
      <c r="C395" s="8"/>
      <c r="D395" s="19"/>
      <c r="E395" s="19"/>
      <c r="F395" s="19"/>
      <c r="G395" s="19"/>
      <c r="H395" s="19"/>
      <c r="I395" s="22" t="n">
        <f aca="false">IF(A395="",0,DAY(EOMONTH(A395,0)))</f>
        <v>0</v>
      </c>
      <c r="J395" s="23" t="n">
        <f aca="false">N(D395)-N(E395)</f>
        <v>0</v>
      </c>
      <c r="K395" s="23" t="n">
        <f aca="false">IF(I395=0,0,N(D395)/I395)</f>
        <v>0</v>
      </c>
      <c r="L395" s="24" t="n">
        <f aca="false">IF(A395="",0,IFERROR(INDEX(Tariff!$B$6:$F$13,MATCH(C395,Tariff!$A$6:$A$13,0),MATCH(B395,Tariff!$B$5:$F$5,0)),0))</f>
        <v>0</v>
      </c>
      <c r="M395" s="23" t="n">
        <f aca="false">J395*L395</f>
        <v>0</v>
      </c>
      <c r="N395" s="23" t="n">
        <f aca="false">N(F395)-M395</f>
        <v>0</v>
      </c>
      <c r="O395" s="25" t="n">
        <f aca="false">IF(M395=0,0,N395/M395)</f>
        <v>0</v>
      </c>
      <c r="P395" s="23" t="n">
        <f aca="false">N(F395)-N(G395)</f>
        <v>0</v>
      </c>
      <c r="Q395" s="25" t="n">
        <f aca="false">IF(N(H395)=0,0,N(D395)/H395-1)</f>
        <v>0</v>
      </c>
    </row>
    <row r="396" customFormat="false" ht="15" hidden="false" customHeight="false" outlineLevel="0" collapsed="false">
      <c r="A396" s="21"/>
      <c r="B396" s="8"/>
      <c r="C396" s="8"/>
      <c r="D396" s="19"/>
      <c r="E396" s="19"/>
      <c r="F396" s="19"/>
      <c r="G396" s="19"/>
      <c r="H396" s="19"/>
      <c r="I396" s="22" t="n">
        <f aca="false">IF(A396="",0,DAY(EOMONTH(A396,0)))</f>
        <v>0</v>
      </c>
      <c r="J396" s="23" t="n">
        <f aca="false">N(D396)-N(E396)</f>
        <v>0</v>
      </c>
      <c r="K396" s="23" t="n">
        <f aca="false">IF(I396=0,0,N(D396)/I396)</f>
        <v>0</v>
      </c>
      <c r="L396" s="24" t="n">
        <f aca="false">IF(A396="",0,IFERROR(INDEX(Tariff!$B$6:$F$13,MATCH(C396,Tariff!$A$6:$A$13,0),MATCH(B396,Tariff!$B$5:$F$5,0)),0))</f>
        <v>0</v>
      </c>
      <c r="M396" s="23" t="n">
        <f aca="false">J396*L396</f>
        <v>0</v>
      </c>
      <c r="N396" s="23" t="n">
        <f aca="false">N(F396)-M396</f>
        <v>0</v>
      </c>
      <c r="O396" s="25" t="n">
        <f aca="false">IF(M396=0,0,N396/M396)</f>
        <v>0</v>
      </c>
      <c r="P396" s="23" t="n">
        <f aca="false">N(F396)-N(G396)</f>
        <v>0</v>
      </c>
      <c r="Q396" s="25" t="n">
        <f aca="false">IF(N(H396)=0,0,N(D396)/H396-1)</f>
        <v>0</v>
      </c>
    </row>
    <row r="397" customFormat="false" ht="15" hidden="false" customHeight="false" outlineLevel="0" collapsed="false">
      <c r="A397" s="21"/>
      <c r="B397" s="8"/>
      <c r="C397" s="8"/>
      <c r="D397" s="19"/>
      <c r="E397" s="19"/>
      <c r="F397" s="19"/>
      <c r="G397" s="19"/>
      <c r="H397" s="19"/>
      <c r="I397" s="22" t="n">
        <f aca="false">IF(A397="",0,DAY(EOMONTH(A397,0)))</f>
        <v>0</v>
      </c>
      <c r="J397" s="23" t="n">
        <f aca="false">N(D397)-N(E397)</f>
        <v>0</v>
      </c>
      <c r="K397" s="23" t="n">
        <f aca="false">IF(I397=0,0,N(D397)/I397)</f>
        <v>0</v>
      </c>
      <c r="L397" s="24" t="n">
        <f aca="false">IF(A397="",0,IFERROR(INDEX(Tariff!$B$6:$F$13,MATCH(C397,Tariff!$A$6:$A$13,0),MATCH(B397,Tariff!$B$5:$F$5,0)),0))</f>
        <v>0</v>
      </c>
      <c r="M397" s="23" t="n">
        <f aca="false">J397*L397</f>
        <v>0</v>
      </c>
      <c r="N397" s="23" t="n">
        <f aca="false">N(F397)-M397</f>
        <v>0</v>
      </c>
      <c r="O397" s="25" t="n">
        <f aca="false">IF(M397=0,0,N397/M397)</f>
        <v>0</v>
      </c>
      <c r="P397" s="23" t="n">
        <f aca="false">N(F397)-N(G397)</f>
        <v>0</v>
      </c>
      <c r="Q397" s="25" t="n">
        <f aca="false">IF(N(H397)=0,0,N(D397)/H397-1)</f>
        <v>0</v>
      </c>
    </row>
    <row r="398" customFormat="false" ht="15" hidden="false" customHeight="false" outlineLevel="0" collapsed="false">
      <c r="A398" s="21"/>
      <c r="B398" s="8"/>
      <c r="C398" s="8"/>
      <c r="D398" s="19"/>
      <c r="E398" s="19"/>
      <c r="F398" s="19"/>
      <c r="G398" s="19"/>
      <c r="H398" s="19"/>
      <c r="I398" s="22" t="n">
        <f aca="false">IF(A398="",0,DAY(EOMONTH(A398,0)))</f>
        <v>0</v>
      </c>
      <c r="J398" s="23" t="n">
        <f aca="false">N(D398)-N(E398)</f>
        <v>0</v>
      </c>
      <c r="K398" s="23" t="n">
        <f aca="false">IF(I398=0,0,N(D398)/I398)</f>
        <v>0</v>
      </c>
      <c r="L398" s="24" t="n">
        <f aca="false">IF(A398="",0,IFERROR(INDEX(Tariff!$B$6:$F$13,MATCH(C398,Tariff!$A$6:$A$13,0),MATCH(B398,Tariff!$B$5:$F$5,0)),0))</f>
        <v>0</v>
      </c>
      <c r="M398" s="23" t="n">
        <f aca="false">J398*L398</f>
        <v>0</v>
      </c>
      <c r="N398" s="23" t="n">
        <f aca="false">N(F398)-M398</f>
        <v>0</v>
      </c>
      <c r="O398" s="25" t="n">
        <f aca="false">IF(M398=0,0,N398/M398)</f>
        <v>0</v>
      </c>
      <c r="P398" s="23" t="n">
        <f aca="false">N(F398)-N(G398)</f>
        <v>0</v>
      </c>
      <c r="Q398" s="25" t="n">
        <f aca="false">IF(N(H398)=0,0,N(D398)/H398-1)</f>
        <v>0</v>
      </c>
    </row>
    <row r="399" customFormat="false" ht="15" hidden="false" customHeight="false" outlineLevel="0" collapsed="false">
      <c r="A399" s="21"/>
      <c r="B399" s="8"/>
      <c r="C399" s="8"/>
      <c r="D399" s="19"/>
      <c r="E399" s="19"/>
      <c r="F399" s="19"/>
      <c r="G399" s="19"/>
      <c r="H399" s="19"/>
      <c r="I399" s="22" t="n">
        <f aca="false">IF(A399="",0,DAY(EOMONTH(A399,0)))</f>
        <v>0</v>
      </c>
      <c r="J399" s="23" t="n">
        <f aca="false">N(D399)-N(E399)</f>
        <v>0</v>
      </c>
      <c r="K399" s="23" t="n">
        <f aca="false">IF(I399=0,0,N(D399)/I399)</f>
        <v>0</v>
      </c>
      <c r="L399" s="24" t="n">
        <f aca="false">IF(A399="",0,IFERROR(INDEX(Tariff!$B$6:$F$13,MATCH(C399,Tariff!$A$6:$A$13,0),MATCH(B399,Tariff!$B$5:$F$5,0)),0))</f>
        <v>0</v>
      </c>
      <c r="M399" s="23" t="n">
        <f aca="false">J399*L399</f>
        <v>0</v>
      </c>
      <c r="N399" s="23" t="n">
        <f aca="false">N(F399)-M399</f>
        <v>0</v>
      </c>
      <c r="O399" s="25" t="n">
        <f aca="false">IF(M399=0,0,N399/M399)</f>
        <v>0</v>
      </c>
      <c r="P399" s="23" t="n">
        <f aca="false">N(F399)-N(G399)</f>
        <v>0</v>
      </c>
      <c r="Q399" s="25" t="n">
        <f aca="false">IF(N(H399)=0,0,N(D399)/H399-1)</f>
        <v>0</v>
      </c>
    </row>
    <row r="400" customFormat="false" ht="15" hidden="false" customHeight="false" outlineLevel="0" collapsed="false">
      <c r="A400" s="21"/>
      <c r="B400" s="8"/>
      <c r="C400" s="8"/>
      <c r="D400" s="19"/>
      <c r="E400" s="19"/>
      <c r="F400" s="19"/>
      <c r="G400" s="19"/>
      <c r="H400" s="19"/>
      <c r="I400" s="22" t="n">
        <f aca="false">IF(A400="",0,DAY(EOMONTH(A400,0)))</f>
        <v>0</v>
      </c>
      <c r="J400" s="23" t="n">
        <f aca="false">N(D400)-N(E400)</f>
        <v>0</v>
      </c>
      <c r="K400" s="23" t="n">
        <f aca="false">IF(I400=0,0,N(D400)/I400)</f>
        <v>0</v>
      </c>
      <c r="L400" s="24" t="n">
        <f aca="false">IF(A400="",0,IFERROR(INDEX(Tariff!$B$6:$F$13,MATCH(C400,Tariff!$A$6:$A$13,0),MATCH(B400,Tariff!$B$5:$F$5,0)),0))</f>
        <v>0</v>
      </c>
      <c r="M400" s="23" t="n">
        <f aca="false">J400*L400</f>
        <v>0</v>
      </c>
      <c r="N400" s="23" t="n">
        <f aca="false">N(F400)-M400</f>
        <v>0</v>
      </c>
      <c r="O400" s="25" t="n">
        <f aca="false">IF(M400=0,0,N400/M400)</f>
        <v>0</v>
      </c>
      <c r="P400" s="23" t="n">
        <f aca="false">N(F400)-N(G400)</f>
        <v>0</v>
      </c>
      <c r="Q400" s="25" t="n">
        <f aca="false">IF(N(H400)=0,0,N(D400)/H400-1)</f>
        <v>0</v>
      </c>
    </row>
    <row r="401" customFormat="false" ht="15" hidden="false" customHeight="false" outlineLevel="0" collapsed="false">
      <c r="A401" s="21"/>
      <c r="B401" s="8"/>
      <c r="C401" s="8"/>
      <c r="D401" s="19"/>
      <c r="E401" s="19"/>
      <c r="F401" s="19"/>
      <c r="G401" s="19"/>
      <c r="H401" s="19"/>
      <c r="I401" s="22" t="n">
        <f aca="false">IF(A401="",0,DAY(EOMONTH(A401,0)))</f>
        <v>0</v>
      </c>
      <c r="J401" s="23" t="n">
        <f aca="false">N(D401)-N(E401)</f>
        <v>0</v>
      </c>
      <c r="K401" s="23" t="n">
        <f aca="false">IF(I401=0,0,N(D401)/I401)</f>
        <v>0</v>
      </c>
      <c r="L401" s="24" t="n">
        <f aca="false">IF(A401="",0,IFERROR(INDEX(Tariff!$B$6:$F$13,MATCH(C401,Tariff!$A$6:$A$13,0),MATCH(B401,Tariff!$B$5:$F$5,0)),0))</f>
        <v>0</v>
      </c>
      <c r="M401" s="23" t="n">
        <f aca="false">J401*L401</f>
        <v>0</v>
      </c>
      <c r="N401" s="23" t="n">
        <f aca="false">N(F401)-M401</f>
        <v>0</v>
      </c>
      <c r="O401" s="25" t="n">
        <f aca="false">IF(M401=0,0,N401/M401)</f>
        <v>0</v>
      </c>
      <c r="P401" s="23" t="n">
        <f aca="false">N(F401)-N(G401)</f>
        <v>0</v>
      </c>
      <c r="Q401" s="25" t="n">
        <f aca="false">IF(N(H401)=0,0,N(D401)/H401-1)</f>
        <v>0</v>
      </c>
    </row>
    <row r="402" customFormat="false" ht="15" hidden="false" customHeight="false" outlineLevel="0" collapsed="false">
      <c r="A402" s="21"/>
      <c r="B402" s="8"/>
      <c r="C402" s="8"/>
      <c r="D402" s="19"/>
      <c r="E402" s="19"/>
      <c r="F402" s="19"/>
      <c r="G402" s="19"/>
      <c r="H402" s="19"/>
      <c r="I402" s="22" t="n">
        <f aca="false">IF(A402="",0,DAY(EOMONTH(A402,0)))</f>
        <v>0</v>
      </c>
      <c r="J402" s="23" t="n">
        <f aca="false">N(D402)-N(E402)</f>
        <v>0</v>
      </c>
      <c r="K402" s="23" t="n">
        <f aca="false">IF(I402=0,0,N(D402)/I402)</f>
        <v>0</v>
      </c>
      <c r="L402" s="24" t="n">
        <f aca="false">IF(A402="",0,IFERROR(INDEX(Tariff!$B$6:$F$13,MATCH(C402,Tariff!$A$6:$A$13,0),MATCH(B402,Tariff!$B$5:$F$5,0)),0))</f>
        <v>0</v>
      </c>
      <c r="M402" s="23" t="n">
        <f aca="false">J402*L402</f>
        <v>0</v>
      </c>
      <c r="N402" s="23" t="n">
        <f aca="false">N(F402)-M402</f>
        <v>0</v>
      </c>
      <c r="O402" s="25" t="n">
        <f aca="false">IF(M402=0,0,N402/M402)</f>
        <v>0</v>
      </c>
      <c r="P402" s="23" t="n">
        <f aca="false">N(F402)-N(G402)</f>
        <v>0</v>
      </c>
      <c r="Q402" s="25" t="n">
        <f aca="false">IF(N(H402)=0,0,N(D402)/H402-1)</f>
        <v>0</v>
      </c>
    </row>
    <row r="403" customFormat="false" ht="15" hidden="false" customHeight="false" outlineLevel="0" collapsed="false">
      <c r="A403" s="21"/>
      <c r="B403" s="8"/>
      <c r="C403" s="8"/>
      <c r="D403" s="19"/>
      <c r="E403" s="19"/>
      <c r="F403" s="19"/>
      <c r="G403" s="19"/>
      <c r="H403" s="19"/>
      <c r="I403" s="22" t="n">
        <f aca="false">IF(A403="",0,DAY(EOMONTH(A403,0)))</f>
        <v>0</v>
      </c>
      <c r="J403" s="23" t="n">
        <f aca="false">N(D403)-N(E403)</f>
        <v>0</v>
      </c>
      <c r="K403" s="23" t="n">
        <f aca="false">IF(I403=0,0,N(D403)/I403)</f>
        <v>0</v>
      </c>
      <c r="L403" s="24" t="n">
        <f aca="false">IF(A403="",0,IFERROR(INDEX(Tariff!$B$6:$F$13,MATCH(C403,Tariff!$A$6:$A$13,0),MATCH(B403,Tariff!$B$5:$F$5,0)),0))</f>
        <v>0</v>
      </c>
      <c r="M403" s="23" t="n">
        <f aca="false">J403*L403</f>
        <v>0</v>
      </c>
      <c r="N403" s="23" t="n">
        <f aca="false">N(F403)-M403</f>
        <v>0</v>
      </c>
      <c r="O403" s="25" t="n">
        <f aca="false">IF(M403=0,0,N403/M403)</f>
        <v>0</v>
      </c>
      <c r="P403" s="23" t="n">
        <f aca="false">N(F403)-N(G403)</f>
        <v>0</v>
      </c>
      <c r="Q403" s="25" t="n">
        <f aca="false">IF(N(H403)=0,0,N(D403)/H403-1)</f>
        <v>0</v>
      </c>
    </row>
    <row r="404" customFormat="false" ht="15" hidden="false" customHeight="false" outlineLevel="0" collapsed="false">
      <c r="A404" s="21"/>
      <c r="B404" s="8"/>
      <c r="C404" s="8"/>
      <c r="D404" s="19"/>
      <c r="E404" s="19"/>
      <c r="F404" s="19"/>
      <c r="G404" s="19"/>
      <c r="H404" s="19"/>
      <c r="I404" s="22" t="n">
        <f aca="false">IF(A404="",0,DAY(EOMONTH(A404,0)))</f>
        <v>0</v>
      </c>
      <c r="J404" s="23" t="n">
        <f aca="false">N(D404)-N(E404)</f>
        <v>0</v>
      </c>
      <c r="K404" s="23" t="n">
        <f aca="false">IF(I404=0,0,N(D404)/I404)</f>
        <v>0</v>
      </c>
      <c r="L404" s="24" t="n">
        <f aca="false">IF(A404="",0,IFERROR(INDEX(Tariff!$B$6:$F$13,MATCH(C404,Tariff!$A$6:$A$13,0),MATCH(B404,Tariff!$B$5:$F$5,0)),0))</f>
        <v>0</v>
      </c>
      <c r="M404" s="23" t="n">
        <f aca="false">J404*L404</f>
        <v>0</v>
      </c>
      <c r="N404" s="23" t="n">
        <f aca="false">N(F404)-M404</f>
        <v>0</v>
      </c>
      <c r="O404" s="25" t="n">
        <f aca="false">IF(M404=0,0,N404/M404)</f>
        <v>0</v>
      </c>
      <c r="P404" s="23" t="n">
        <f aca="false">N(F404)-N(G404)</f>
        <v>0</v>
      </c>
      <c r="Q404" s="25" t="n">
        <f aca="false">IF(N(H404)=0,0,N(D404)/H404-1)</f>
        <v>0</v>
      </c>
    </row>
    <row r="405" customFormat="false" ht="15" hidden="false" customHeight="false" outlineLevel="0" collapsed="false">
      <c r="A405" s="21"/>
      <c r="B405" s="8"/>
      <c r="C405" s="8"/>
      <c r="D405" s="19"/>
      <c r="E405" s="19"/>
      <c r="F405" s="19"/>
      <c r="G405" s="19"/>
      <c r="H405" s="19"/>
      <c r="I405" s="22" t="n">
        <f aca="false">IF(A405="",0,DAY(EOMONTH(A405,0)))</f>
        <v>0</v>
      </c>
      <c r="J405" s="23" t="n">
        <f aca="false">N(D405)-N(E405)</f>
        <v>0</v>
      </c>
      <c r="K405" s="23" t="n">
        <f aca="false">IF(I405=0,0,N(D405)/I405)</f>
        <v>0</v>
      </c>
      <c r="L405" s="24" t="n">
        <f aca="false">IF(A405="",0,IFERROR(INDEX(Tariff!$B$6:$F$13,MATCH(C405,Tariff!$A$6:$A$13,0),MATCH(B405,Tariff!$B$5:$F$5,0)),0))</f>
        <v>0</v>
      </c>
      <c r="M405" s="23" t="n">
        <f aca="false">J405*L405</f>
        <v>0</v>
      </c>
      <c r="N405" s="23" t="n">
        <f aca="false">N(F405)-M405</f>
        <v>0</v>
      </c>
      <c r="O405" s="25" t="n">
        <f aca="false">IF(M405=0,0,N405/M405)</f>
        <v>0</v>
      </c>
      <c r="P405" s="23" t="n">
        <f aca="false">N(F405)-N(G405)</f>
        <v>0</v>
      </c>
      <c r="Q405" s="25" t="n">
        <f aca="false">IF(N(H405)=0,0,N(D405)/H405-1)</f>
        <v>0</v>
      </c>
    </row>
    <row r="406" customFormat="false" ht="15" hidden="false" customHeight="false" outlineLevel="0" collapsed="false">
      <c r="A406" s="21"/>
      <c r="B406" s="8"/>
      <c r="C406" s="8"/>
      <c r="D406" s="19"/>
      <c r="E406" s="19"/>
      <c r="F406" s="19"/>
      <c r="G406" s="19"/>
      <c r="H406" s="19"/>
      <c r="I406" s="22" t="n">
        <f aca="false">IF(A406="",0,DAY(EOMONTH(A406,0)))</f>
        <v>0</v>
      </c>
      <c r="J406" s="23" t="n">
        <f aca="false">N(D406)-N(E406)</f>
        <v>0</v>
      </c>
      <c r="K406" s="23" t="n">
        <f aca="false">IF(I406=0,0,N(D406)/I406)</f>
        <v>0</v>
      </c>
      <c r="L406" s="24" t="n">
        <f aca="false">IF(A406="",0,IFERROR(INDEX(Tariff!$B$6:$F$13,MATCH(C406,Tariff!$A$6:$A$13,0),MATCH(B406,Tariff!$B$5:$F$5,0)),0))</f>
        <v>0</v>
      </c>
      <c r="M406" s="23" t="n">
        <f aca="false">J406*L406</f>
        <v>0</v>
      </c>
      <c r="N406" s="23" t="n">
        <f aca="false">N(F406)-M406</f>
        <v>0</v>
      </c>
      <c r="O406" s="25" t="n">
        <f aca="false">IF(M406=0,0,N406/M406)</f>
        <v>0</v>
      </c>
      <c r="P406" s="23" t="n">
        <f aca="false">N(F406)-N(G406)</f>
        <v>0</v>
      </c>
      <c r="Q406" s="25" t="n">
        <f aca="false">IF(N(H406)=0,0,N(D406)/H406-1)</f>
        <v>0</v>
      </c>
    </row>
    <row r="407" customFormat="false" ht="15" hidden="false" customHeight="false" outlineLevel="0" collapsed="false">
      <c r="A407" s="21"/>
      <c r="B407" s="8"/>
      <c r="C407" s="8"/>
      <c r="D407" s="19"/>
      <c r="E407" s="19"/>
      <c r="F407" s="19"/>
      <c r="G407" s="19"/>
      <c r="H407" s="19"/>
      <c r="I407" s="22" t="n">
        <f aca="false">IF(A407="",0,DAY(EOMONTH(A407,0)))</f>
        <v>0</v>
      </c>
      <c r="J407" s="23" t="n">
        <f aca="false">N(D407)-N(E407)</f>
        <v>0</v>
      </c>
      <c r="K407" s="23" t="n">
        <f aca="false">IF(I407=0,0,N(D407)/I407)</f>
        <v>0</v>
      </c>
      <c r="L407" s="24" t="n">
        <f aca="false">IF(A407="",0,IFERROR(INDEX(Tariff!$B$6:$F$13,MATCH(C407,Tariff!$A$6:$A$13,0),MATCH(B407,Tariff!$B$5:$F$5,0)),0))</f>
        <v>0</v>
      </c>
      <c r="M407" s="23" t="n">
        <f aca="false">J407*L407</f>
        <v>0</v>
      </c>
      <c r="N407" s="23" t="n">
        <f aca="false">N(F407)-M407</f>
        <v>0</v>
      </c>
      <c r="O407" s="25" t="n">
        <f aca="false">IF(M407=0,0,N407/M407)</f>
        <v>0</v>
      </c>
      <c r="P407" s="23" t="n">
        <f aca="false">N(F407)-N(G407)</f>
        <v>0</v>
      </c>
      <c r="Q407" s="25" t="n">
        <f aca="false">IF(N(H407)=0,0,N(D407)/H407-1)</f>
        <v>0</v>
      </c>
    </row>
    <row r="408" customFormat="false" ht="15" hidden="false" customHeight="false" outlineLevel="0" collapsed="false">
      <c r="A408" s="21"/>
      <c r="B408" s="8"/>
      <c r="C408" s="8"/>
      <c r="D408" s="19"/>
      <c r="E408" s="19"/>
      <c r="F408" s="19"/>
      <c r="G408" s="19"/>
      <c r="H408" s="19"/>
      <c r="I408" s="22" t="n">
        <f aca="false">IF(A408="",0,DAY(EOMONTH(A408,0)))</f>
        <v>0</v>
      </c>
      <c r="J408" s="23" t="n">
        <f aca="false">N(D408)-N(E408)</f>
        <v>0</v>
      </c>
      <c r="K408" s="23" t="n">
        <f aca="false">IF(I408=0,0,N(D408)/I408)</f>
        <v>0</v>
      </c>
      <c r="L408" s="24" t="n">
        <f aca="false">IF(A408="",0,IFERROR(INDEX(Tariff!$B$6:$F$13,MATCH(C408,Tariff!$A$6:$A$13,0),MATCH(B408,Tariff!$B$5:$F$5,0)),0))</f>
        <v>0</v>
      </c>
      <c r="M408" s="23" t="n">
        <f aca="false">J408*L408</f>
        <v>0</v>
      </c>
      <c r="N408" s="23" t="n">
        <f aca="false">N(F408)-M408</f>
        <v>0</v>
      </c>
      <c r="O408" s="25" t="n">
        <f aca="false">IF(M408=0,0,N408/M408)</f>
        <v>0</v>
      </c>
      <c r="P408" s="23" t="n">
        <f aca="false">N(F408)-N(G408)</f>
        <v>0</v>
      </c>
      <c r="Q408" s="25" t="n">
        <f aca="false">IF(N(H408)=0,0,N(D408)/H408-1)</f>
        <v>0</v>
      </c>
    </row>
    <row r="409" customFormat="false" ht="15" hidden="false" customHeight="false" outlineLevel="0" collapsed="false">
      <c r="A409" s="21"/>
      <c r="B409" s="8"/>
      <c r="C409" s="8"/>
      <c r="D409" s="19"/>
      <c r="E409" s="19"/>
      <c r="F409" s="19"/>
      <c r="G409" s="19"/>
      <c r="H409" s="19"/>
      <c r="I409" s="22" t="n">
        <f aca="false">IF(A409="",0,DAY(EOMONTH(A409,0)))</f>
        <v>0</v>
      </c>
      <c r="J409" s="23" t="n">
        <f aca="false">N(D409)-N(E409)</f>
        <v>0</v>
      </c>
      <c r="K409" s="23" t="n">
        <f aca="false">IF(I409=0,0,N(D409)/I409)</f>
        <v>0</v>
      </c>
      <c r="L409" s="24" t="n">
        <f aca="false">IF(A409="",0,IFERROR(INDEX(Tariff!$B$6:$F$13,MATCH(C409,Tariff!$A$6:$A$13,0),MATCH(B409,Tariff!$B$5:$F$5,0)),0))</f>
        <v>0</v>
      </c>
      <c r="M409" s="23" t="n">
        <f aca="false">J409*L409</f>
        <v>0</v>
      </c>
      <c r="N409" s="23" t="n">
        <f aca="false">N(F409)-M409</f>
        <v>0</v>
      </c>
      <c r="O409" s="25" t="n">
        <f aca="false">IF(M409=0,0,N409/M409)</f>
        <v>0</v>
      </c>
      <c r="P409" s="23" t="n">
        <f aca="false">N(F409)-N(G409)</f>
        <v>0</v>
      </c>
      <c r="Q409" s="25" t="n">
        <f aca="false">IF(N(H409)=0,0,N(D409)/H409-1)</f>
        <v>0</v>
      </c>
    </row>
    <row r="410" customFormat="false" ht="15" hidden="false" customHeight="false" outlineLevel="0" collapsed="false">
      <c r="A410" s="21"/>
      <c r="B410" s="8"/>
      <c r="C410" s="8"/>
      <c r="D410" s="19"/>
      <c r="E410" s="19"/>
      <c r="F410" s="19"/>
      <c r="G410" s="19"/>
      <c r="H410" s="19"/>
      <c r="I410" s="22" t="n">
        <f aca="false">IF(A410="",0,DAY(EOMONTH(A410,0)))</f>
        <v>0</v>
      </c>
      <c r="J410" s="23" t="n">
        <f aca="false">N(D410)-N(E410)</f>
        <v>0</v>
      </c>
      <c r="K410" s="23" t="n">
        <f aca="false">IF(I410=0,0,N(D410)/I410)</f>
        <v>0</v>
      </c>
      <c r="L410" s="24" t="n">
        <f aca="false">IF(A410="",0,IFERROR(INDEX(Tariff!$B$6:$F$13,MATCH(C410,Tariff!$A$6:$A$13,0),MATCH(B410,Tariff!$B$5:$F$5,0)),0))</f>
        <v>0</v>
      </c>
      <c r="M410" s="23" t="n">
        <f aca="false">J410*L410</f>
        <v>0</v>
      </c>
      <c r="N410" s="23" t="n">
        <f aca="false">N(F410)-M410</f>
        <v>0</v>
      </c>
      <c r="O410" s="25" t="n">
        <f aca="false">IF(M410=0,0,N410/M410)</f>
        <v>0</v>
      </c>
      <c r="P410" s="23" t="n">
        <f aca="false">N(F410)-N(G410)</f>
        <v>0</v>
      </c>
      <c r="Q410" s="25" t="n">
        <f aca="false">IF(N(H410)=0,0,N(D410)/H410-1)</f>
        <v>0</v>
      </c>
    </row>
    <row r="411" customFormat="false" ht="15" hidden="false" customHeight="false" outlineLevel="0" collapsed="false">
      <c r="A411" s="21"/>
      <c r="B411" s="8"/>
      <c r="C411" s="8"/>
      <c r="D411" s="19"/>
      <c r="E411" s="19"/>
      <c r="F411" s="19"/>
      <c r="G411" s="19"/>
      <c r="H411" s="19"/>
      <c r="I411" s="22" t="n">
        <f aca="false">IF(A411="",0,DAY(EOMONTH(A411,0)))</f>
        <v>0</v>
      </c>
      <c r="J411" s="23" t="n">
        <f aca="false">N(D411)-N(E411)</f>
        <v>0</v>
      </c>
      <c r="K411" s="23" t="n">
        <f aca="false">IF(I411=0,0,N(D411)/I411)</f>
        <v>0</v>
      </c>
      <c r="L411" s="24" t="n">
        <f aca="false">IF(A411="",0,IFERROR(INDEX(Tariff!$B$6:$F$13,MATCH(C411,Tariff!$A$6:$A$13,0),MATCH(B411,Tariff!$B$5:$F$5,0)),0))</f>
        <v>0</v>
      </c>
      <c r="M411" s="23" t="n">
        <f aca="false">J411*L411</f>
        <v>0</v>
      </c>
      <c r="N411" s="23" t="n">
        <f aca="false">N(F411)-M411</f>
        <v>0</v>
      </c>
      <c r="O411" s="25" t="n">
        <f aca="false">IF(M411=0,0,N411/M411)</f>
        <v>0</v>
      </c>
      <c r="P411" s="23" t="n">
        <f aca="false">N(F411)-N(G411)</f>
        <v>0</v>
      </c>
      <c r="Q411" s="25" t="n">
        <f aca="false">IF(N(H411)=0,0,N(D411)/H411-1)</f>
        <v>0</v>
      </c>
    </row>
    <row r="412" customFormat="false" ht="15" hidden="false" customHeight="false" outlineLevel="0" collapsed="false">
      <c r="A412" s="21"/>
      <c r="B412" s="8"/>
      <c r="C412" s="8"/>
      <c r="D412" s="19"/>
      <c r="E412" s="19"/>
      <c r="F412" s="19"/>
      <c r="G412" s="19"/>
      <c r="H412" s="19"/>
      <c r="I412" s="22" t="n">
        <f aca="false">IF(A412="",0,DAY(EOMONTH(A412,0)))</f>
        <v>0</v>
      </c>
      <c r="J412" s="23" t="n">
        <f aca="false">N(D412)-N(E412)</f>
        <v>0</v>
      </c>
      <c r="K412" s="23" t="n">
        <f aca="false">IF(I412=0,0,N(D412)/I412)</f>
        <v>0</v>
      </c>
      <c r="L412" s="24" t="n">
        <f aca="false">IF(A412="",0,IFERROR(INDEX(Tariff!$B$6:$F$13,MATCH(C412,Tariff!$A$6:$A$13,0),MATCH(B412,Tariff!$B$5:$F$5,0)),0))</f>
        <v>0</v>
      </c>
      <c r="M412" s="23" t="n">
        <f aca="false">J412*L412</f>
        <v>0</v>
      </c>
      <c r="N412" s="23" t="n">
        <f aca="false">N(F412)-M412</f>
        <v>0</v>
      </c>
      <c r="O412" s="25" t="n">
        <f aca="false">IF(M412=0,0,N412/M412)</f>
        <v>0</v>
      </c>
      <c r="P412" s="23" t="n">
        <f aca="false">N(F412)-N(G412)</f>
        <v>0</v>
      </c>
      <c r="Q412" s="25" t="n">
        <f aca="false">IF(N(H412)=0,0,N(D412)/H412-1)</f>
        <v>0</v>
      </c>
    </row>
    <row r="413" customFormat="false" ht="15" hidden="false" customHeight="false" outlineLevel="0" collapsed="false">
      <c r="A413" s="21"/>
      <c r="B413" s="8"/>
      <c r="C413" s="8"/>
      <c r="D413" s="19"/>
      <c r="E413" s="19"/>
      <c r="F413" s="19"/>
      <c r="G413" s="19"/>
      <c r="H413" s="19"/>
      <c r="I413" s="22" t="n">
        <f aca="false">IF(A413="",0,DAY(EOMONTH(A413,0)))</f>
        <v>0</v>
      </c>
      <c r="J413" s="23" t="n">
        <f aca="false">N(D413)-N(E413)</f>
        <v>0</v>
      </c>
      <c r="K413" s="23" t="n">
        <f aca="false">IF(I413=0,0,N(D413)/I413)</f>
        <v>0</v>
      </c>
      <c r="L413" s="24" t="n">
        <f aca="false">IF(A413="",0,IFERROR(INDEX(Tariff!$B$6:$F$13,MATCH(C413,Tariff!$A$6:$A$13,0),MATCH(B413,Tariff!$B$5:$F$5,0)),0))</f>
        <v>0</v>
      </c>
      <c r="M413" s="23" t="n">
        <f aca="false">J413*L413</f>
        <v>0</v>
      </c>
      <c r="N413" s="23" t="n">
        <f aca="false">N(F413)-M413</f>
        <v>0</v>
      </c>
      <c r="O413" s="25" t="n">
        <f aca="false">IF(M413=0,0,N413/M413)</f>
        <v>0</v>
      </c>
      <c r="P413" s="23" t="n">
        <f aca="false">N(F413)-N(G413)</f>
        <v>0</v>
      </c>
      <c r="Q413" s="25" t="n">
        <f aca="false">IF(N(H413)=0,0,N(D413)/H413-1)</f>
        <v>0</v>
      </c>
    </row>
    <row r="414" customFormat="false" ht="15" hidden="false" customHeight="false" outlineLevel="0" collapsed="false">
      <c r="A414" s="21"/>
      <c r="B414" s="8"/>
      <c r="C414" s="8"/>
      <c r="D414" s="19"/>
      <c r="E414" s="19"/>
      <c r="F414" s="19"/>
      <c r="G414" s="19"/>
      <c r="H414" s="19"/>
      <c r="I414" s="22" t="n">
        <f aca="false">IF(A414="",0,DAY(EOMONTH(A414,0)))</f>
        <v>0</v>
      </c>
      <c r="J414" s="23" t="n">
        <f aca="false">N(D414)-N(E414)</f>
        <v>0</v>
      </c>
      <c r="K414" s="23" t="n">
        <f aca="false">IF(I414=0,0,N(D414)/I414)</f>
        <v>0</v>
      </c>
      <c r="L414" s="24" t="n">
        <f aca="false">IF(A414="",0,IFERROR(INDEX(Tariff!$B$6:$F$13,MATCH(C414,Tariff!$A$6:$A$13,0),MATCH(B414,Tariff!$B$5:$F$5,0)),0))</f>
        <v>0</v>
      </c>
      <c r="M414" s="23" t="n">
        <f aca="false">J414*L414</f>
        <v>0</v>
      </c>
      <c r="N414" s="23" t="n">
        <f aca="false">N(F414)-M414</f>
        <v>0</v>
      </c>
      <c r="O414" s="25" t="n">
        <f aca="false">IF(M414=0,0,N414/M414)</f>
        <v>0</v>
      </c>
      <c r="P414" s="23" t="n">
        <f aca="false">N(F414)-N(G414)</f>
        <v>0</v>
      </c>
      <c r="Q414" s="25" t="n">
        <f aca="false">IF(N(H414)=0,0,N(D414)/H414-1)</f>
        <v>0</v>
      </c>
    </row>
    <row r="415" customFormat="false" ht="15" hidden="false" customHeight="false" outlineLevel="0" collapsed="false">
      <c r="A415" s="21"/>
      <c r="B415" s="8"/>
      <c r="C415" s="8"/>
      <c r="D415" s="19"/>
      <c r="E415" s="19"/>
      <c r="F415" s="19"/>
      <c r="G415" s="19"/>
      <c r="H415" s="19"/>
      <c r="I415" s="22" t="n">
        <f aca="false">IF(A415="",0,DAY(EOMONTH(A415,0)))</f>
        <v>0</v>
      </c>
      <c r="J415" s="23" t="n">
        <f aca="false">N(D415)-N(E415)</f>
        <v>0</v>
      </c>
      <c r="K415" s="23" t="n">
        <f aca="false">IF(I415=0,0,N(D415)/I415)</f>
        <v>0</v>
      </c>
      <c r="L415" s="24" t="n">
        <f aca="false">IF(A415="",0,IFERROR(INDEX(Tariff!$B$6:$F$13,MATCH(C415,Tariff!$A$6:$A$13,0),MATCH(B415,Tariff!$B$5:$F$5,0)),0))</f>
        <v>0</v>
      </c>
      <c r="M415" s="23" t="n">
        <f aca="false">J415*L415</f>
        <v>0</v>
      </c>
      <c r="N415" s="23" t="n">
        <f aca="false">N(F415)-M415</f>
        <v>0</v>
      </c>
      <c r="O415" s="25" t="n">
        <f aca="false">IF(M415=0,0,N415/M415)</f>
        <v>0</v>
      </c>
      <c r="P415" s="23" t="n">
        <f aca="false">N(F415)-N(G415)</f>
        <v>0</v>
      </c>
      <c r="Q415" s="25" t="n">
        <f aca="false">IF(N(H415)=0,0,N(D415)/H415-1)</f>
        <v>0</v>
      </c>
    </row>
    <row r="416" customFormat="false" ht="15" hidden="false" customHeight="false" outlineLevel="0" collapsed="false">
      <c r="A416" s="21"/>
      <c r="B416" s="8"/>
      <c r="C416" s="8"/>
      <c r="D416" s="19"/>
      <c r="E416" s="19"/>
      <c r="F416" s="19"/>
      <c r="G416" s="19"/>
      <c r="H416" s="19"/>
      <c r="I416" s="22" t="n">
        <f aca="false">IF(A416="",0,DAY(EOMONTH(A416,0)))</f>
        <v>0</v>
      </c>
      <c r="J416" s="23" t="n">
        <f aca="false">N(D416)-N(E416)</f>
        <v>0</v>
      </c>
      <c r="K416" s="23" t="n">
        <f aca="false">IF(I416=0,0,N(D416)/I416)</f>
        <v>0</v>
      </c>
      <c r="L416" s="24" t="n">
        <f aca="false">IF(A416="",0,IFERROR(INDEX(Tariff!$B$6:$F$13,MATCH(C416,Tariff!$A$6:$A$13,0),MATCH(B416,Tariff!$B$5:$F$5,0)),0))</f>
        <v>0</v>
      </c>
      <c r="M416" s="23" t="n">
        <f aca="false">J416*L416</f>
        <v>0</v>
      </c>
      <c r="N416" s="23" t="n">
        <f aca="false">N(F416)-M416</f>
        <v>0</v>
      </c>
      <c r="O416" s="25" t="n">
        <f aca="false">IF(M416=0,0,N416/M416)</f>
        <v>0</v>
      </c>
      <c r="P416" s="23" t="n">
        <f aca="false">N(F416)-N(G416)</f>
        <v>0</v>
      </c>
      <c r="Q416" s="25" t="n">
        <f aca="false">IF(N(H416)=0,0,N(D416)/H416-1)</f>
        <v>0</v>
      </c>
    </row>
    <row r="417" customFormat="false" ht="15" hidden="false" customHeight="false" outlineLevel="0" collapsed="false">
      <c r="A417" s="21"/>
      <c r="B417" s="8"/>
      <c r="C417" s="8"/>
      <c r="D417" s="19"/>
      <c r="E417" s="19"/>
      <c r="F417" s="19"/>
      <c r="G417" s="19"/>
      <c r="H417" s="19"/>
      <c r="I417" s="22" t="n">
        <f aca="false">IF(A417="",0,DAY(EOMONTH(A417,0)))</f>
        <v>0</v>
      </c>
      <c r="J417" s="23" t="n">
        <f aca="false">N(D417)-N(E417)</f>
        <v>0</v>
      </c>
      <c r="K417" s="23" t="n">
        <f aca="false">IF(I417=0,0,N(D417)/I417)</f>
        <v>0</v>
      </c>
      <c r="L417" s="24" t="n">
        <f aca="false">IF(A417="",0,IFERROR(INDEX(Tariff!$B$6:$F$13,MATCH(C417,Tariff!$A$6:$A$13,0),MATCH(B417,Tariff!$B$5:$F$5,0)),0))</f>
        <v>0</v>
      </c>
      <c r="M417" s="23" t="n">
        <f aca="false">J417*L417</f>
        <v>0</v>
      </c>
      <c r="N417" s="23" t="n">
        <f aca="false">N(F417)-M417</f>
        <v>0</v>
      </c>
      <c r="O417" s="25" t="n">
        <f aca="false">IF(M417=0,0,N417/M417)</f>
        <v>0</v>
      </c>
      <c r="P417" s="23" t="n">
        <f aca="false">N(F417)-N(G417)</f>
        <v>0</v>
      </c>
      <c r="Q417" s="25" t="n">
        <f aca="false">IF(N(H417)=0,0,N(D417)/H417-1)</f>
        <v>0</v>
      </c>
    </row>
    <row r="418" customFormat="false" ht="15" hidden="false" customHeight="false" outlineLevel="0" collapsed="false">
      <c r="A418" s="21"/>
      <c r="B418" s="8"/>
      <c r="C418" s="8"/>
      <c r="D418" s="19"/>
      <c r="E418" s="19"/>
      <c r="F418" s="19"/>
      <c r="G418" s="19"/>
      <c r="H418" s="19"/>
      <c r="I418" s="22" t="n">
        <f aca="false">IF(A418="",0,DAY(EOMONTH(A418,0)))</f>
        <v>0</v>
      </c>
      <c r="J418" s="23" t="n">
        <f aca="false">N(D418)-N(E418)</f>
        <v>0</v>
      </c>
      <c r="K418" s="23" t="n">
        <f aca="false">IF(I418=0,0,N(D418)/I418)</f>
        <v>0</v>
      </c>
      <c r="L418" s="24" t="n">
        <f aca="false">IF(A418="",0,IFERROR(INDEX(Tariff!$B$6:$F$13,MATCH(C418,Tariff!$A$6:$A$13,0),MATCH(B418,Tariff!$B$5:$F$5,0)),0))</f>
        <v>0</v>
      </c>
      <c r="M418" s="23" t="n">
        <f aca="false">J418*L418</f>
        <v>0</v>
      </c>
      <c r="N418" s="23" t="n">
        <f aca="false">N(F418)-M418</f>
        <v>0</v>
      </c>
      <c r="O418" s="25" t="n">
        <f aca="false">IF(M418=0,0,N418/M418)</f>
        <v>0</v>
      </c>
      <c r="P418" s="23" t="n">
        <f aca="false">N(F418)-N(G418)</f>
        <v>0</v>
      </c>
      <c r="Q418" s="25" t="n">
        <f aca="false">IF(N(H418)=0,0,N(D418)/H418-1)</f>
        <v>0</v>
      </c>
    </row>
    <row r="419" customFormat="false" ht="15" hidden="false" customHeight="false" outlineLevel="0" collapsed="false">
      <c r="A419" s="21"/>
      <c r="B419" s="8"/>
      <c r="C419" s="8"/>
      <c r="D419" s="19"/>
      <c r="E419" s="19"/>
      <c r="F419" s="19"/>
      <c r="G419" s="19"/>
      <c r="H419" s="19"/>
      <c r="I419" s="22" t="n">
        <f aca="false">IF(A419="",0,DAY(EOMONTH(A419,0)))</f>
        <v>0</v>
      </c>
      <c r="J419" s="23" t="n">
        <f aca="false">N(D419)-N(E419)</f>
        <v>0</v>
      </c>
      <c r="K419" s="23" t="n">
        <f aca="false">IF(I419=0,0,N(D419)/I419)</f>
        <v>0</v>
      </c>
      <c r="L419" s="24" t="n">
        <f aca="false">IF(A419="",0,IFERROR(INDEX(Tariff!$B$6:$F$13,MATCH(C419,Tariff!$A$6:$A$13,0),MATCH(B419,Tariff!$B$5:$F$5,0)),0))</f>
        <v>0</v>
      </c>
      <c r="M419" s="23" t="n">
        <f aca="false">J419*L419</f>
        <v>0</v>
      </c>
      <c r="N419" s="23" t="n">
        <f aca="false">N(F419)-M419</f>
        <v>0</v>
      </c>
      <c r="O419" s="25" t="n">
        <f aca="false">IF(M419=0,0,N419/M419)</f>
        <v>0</v>
      </c>
      <c r="P419" s="23" t="n">
        <f aca="false">N(F419)-N(G419)</f>
        <v>0</v>
      </c>
      <c r="Q419" s="25" t="n">
        <f aca="false">IF(N(H419)=0,0,N(D419)/H419-1)</f>
        <v>0</v>
      </c>
    </row>
    <row r="420" customFormat="false" ht="15" hidden="false" customHeight="false" outlineLevel="0" collapsed="false">
      <c r="A420" s="21"/>
      <c r="B420" s="8"/>
      <c r="C420" s="8"/>
      <c r="D420" s="19"/>
      <c r="E420" s="19"/>
      <c r="F420" s="19"/>
      <c r="G420" s="19"/>
      <c r="H420" s="19"/>
      <c r="I420" s="22" t="n">
        <f aca="false">IF(A420="",0,DAY(EOMONTH(A420,0)))</f>
        <v>0</v>
      </c>
      <c r="J420" s="23" t="n">
        <f aca="false">N(D420)-N(E420)</f>
        <v>0</v>
      </c>
      <c r="K420" s="23" t="n">
        <f aca="false">IF(I420=0,0,N(D420)/I420)</f>
        <v>0</v>
      </c>
      <c r="L420" s="24" t="n">
        <f aca="false">IF(A420="",0,IFERROR(INDEX(Tariff!$B$6:$F$13,MATCH(C420,Tariff!$A$6:$A$13,0),MATCH(B420,Tariff!$B$5:$F$5,0)),0))</f>
        <v>0</v>
      </c>
      <c r="M420" s="23" t="n">
        <f aca="false">J420*L420</f>
        <v>0</v>
      </c>
      <c r="N420" s="23" t="n">
        <f aca="false">N(F420)-M420</f>
        <v>0</v>
      </c>
      <c r="O420" s="25" t="n">
        <f aca="false">IF(M420=0,0,N420/M420)</f>
        <v>0</v>
      </c>
      <c r="P420" s="23" t="n">
        <f aca="false">N(F420)-N(G420)</f>
        <v>0</v>
      </c>
      <c r="Q420" s="25" t="n">
        <f aca="false">IF(N(H420)=0,0,N(D420)/H420-1)</f>
        <v>0</v>
      </c>
    </row>
    <row r="421" customFormat="false" ht="15" hidden="false" customHeight="false" outlineLevel="0" collapsed="false">
      <c r="A421" s="21"/>
      <c r="B421" s="8"/>
      <c r="C421" s="8"/>
      <c r="D421" s="19"/>
      <c r="E421" s="19"/>
      <c r="F421" s="19"/>
      <c r="G421" s="19"/>
      <c r="H421" s="19"/>
      <c r="I421" s="22" t="n">
        <f aca="false">IF(A421="",0,DAY(EOMONTH(A421,0)))</f>
        <v>0</v>
      </c>
      <c r="J421" s="23" t="n">
        <f aca="false">N(D421)-N(E421)</f>
        <v>0</v>
      </c>
      <c r="K421" s="23" t="n">
        <f aca="false">IF(I421=0,0,N(D421)/I421)</f>
        <v>0</v>
      </c>
      <c r="L421" s="24" t="n">
        <f aca="false">IF(A421="",0,IFERROR(INDEX(Tariff!$B$6:$F$13,MATCH(C421,Tariff!$A$6:$A$13,0),MATCH(B421,Tariff!$B$5:$F$5,0)),0))</f>
        <v>0</v>
      </c>
      <c r="M421" s="23" t="n">
        <f aca="false">J421*L421</f>
        <v>0</v>
      </c>
      <c r="N421" s="23" t="n">
        <f aca="false">N(F421)-M421</f>
        <v>0</v>
      </c>
      <c r="O421" s="25" t="n">
        <f aca="false">IF(M421=0,0,N421/M421)</f>
        <v>0</v>
      </c>
      <c r="P421" s="23" t="n">
        <f aca="false">N(F421)-N(G421)</f>
        <v>0</v>
      </c>
      <c r="Q421" s="25" t="n">
        <f aca="false">IF(N(H421)=0,0,N(D421)/H421-1)</f>
        <v>0</v>
      </c>
    </row>
    <row r="422" customFormat="false" ht="15" hidden="false" customHeight="false" outlineLevel="0" collapsed="false">
      <c r="A422" s="21"/>
      <c r="B422" s="8"/>
      <c r="C422" s="8"/>
      <c r="D422" s="19"/>
      <c r="E422" s="19"/>
      <c r="F422" s="19"/>
      <c r="G422" s="19"/>
      <c r="H422" s="19"/>
      <c r="I422" s="22" t="n">
        <f aca="false">IF(A422="",0,DAY(EOMONTH(A422,0)))</f>
        <v>0</v>
      </c>
      <c r="J422" s="23" t="n">
        <f aca="false">N(D422)-N(E422)</f>
        <v>0</v>
      </c>
      <c r="K422" s="23" t="n">
        <f aca="false">IF(I422=0,0,N(D422)/I422)</f>
        <v>0</v>
      </c>
      <c r="L422" s="24" t="n">
        <f aca="false">IF(A422="",0,IFERROR(INDEX(Tariff!$B$6:$F$13,MATCH(C422,Tariff!$A$6:$A$13,0),MATCH(B422,Tariff!$B$5:$F$5,0)),0))</f>
        <v>0</v>
      </c>
      <c r="M422" s="23" t="n">
        <f aca="false">J422*L422</f>
        <v>0</v>
      </c>
      <c r="N422" s="23" t="n">
        <f aca="false">N(F422)-M422</f>
        <v>0</v>
      </c>
      <c r="O422" s="25" t="n">
        <f aca="false">IF(M422=0,0,N422/M422)</f>
        <v>0</v>
      </c>
      <c r="P422" s="23" t="n">
        <f aca="false">N(F422)-N(G422)</f>
        <v>0</v>
      </c>
      <c r="Q422" s="25" t="n">
        <f aca="false">IF(N(H422)=0,0,N(D422)/H422-1)</f>
        <v>0</v>
      </c>
    </row>
    <row r="423" customFormat="false" ht="15" hidden="false" customHeight="false" outlineLevel="0" collapsed="false">
      <c r="A423" s="21"/>
      <c r="B423" s="8"/>
      <c r="C423" s="8"/>
      <c r="D423" s="19"/>
      <c r="E423" s="19"/>
      <c r="F423" s="19"/>
      <c r="G423" s="19"/>
      <c r="H423" s="19"/>
      <c r="I423" s="22" t="n">
        <f aca="false">IF(A423="",0,DAY(EOMONTH(A423,0)))</f>
        <v>0</v>
      </c>
      <c r="J423" s="23" t="n">
        <f aca="false">N(D423)-N(E423)</f>
        <v>0</v>
      </c>
      <c r="K423" s="23" t="n">
        <f aca="false">IF(I423=0,0,N(D423)/I423)</f>
        <v>0</v>
      </c>
      <c r="L423" s="24" t="n">
        <f aca="false">IF(A423="",0,IFERROR(INDEX(Tariff!$B$6:$F$13,MATCH(C423,Tariff!$A$6:$A$13,0),MATCH(B423,Tariff!$B$5:$F$5,0)),0))</f>
        <v>0</v>
      </c>
      <c r="M423" s="23" t="n">
        <f aca="false">J423*L423</f>
        <v>0</v>
      </c>
      <c r="N423" s="23" t="n">
        <f aca="false">N(F423)-M423</f>
        <v>0</v>
      </c>
      <c r="O423" s="25" t="n">
        <f aca="false">IF(M423=0,0,N423/M423)</f>
        <v>0</v>
      </c>
      <c r="P423" s="23" t="n">
        <f aca="false">N(F423)-N(G423)</f>
        <v>0</v>
      </c>
      <c r="Q423" s="25" t="n">
        <f aca="false">IF(N(H423)=0,0,N(D423)/H423-1)</f>
        <v>0</v>
      </c>
    </row>
    <row r="424" customFormat="false" ht="15" hidden="false" customHeight="false" outlineLevel="0" collapsed="false">
      <c r="A424" s="21"/>
      <c r="B424" s="8"/>
      <c r="C424" s="8"/>
      <c r="D424" s="19"/>
      <c r="E424" s="19"/>
      <c r="F424" s="19"/>
      <c r="G424" s="19"/>
      <c r="H424" s="19"/>
      <c r="I424" s="22" t="n">
        <f aca="false">IF(A424="",0,DAY(EOMONTH(A424,0)))</f>
        <v>0</v>
      </c>
      <c r="J424" s="23" t="n">
        <f aca="false">N(D424)-N(E424)</f>
        <v>0</v>
      </c>
      <c r="K424" s="23" t="n">
        <f aca="false">IF(I424=0,0,N(D424)/I424)</f>
        <v>0</v>
      </c>
      <c r="L424" s="24" t="n">
        <f aca="false">IF(A424="",0,IFERROR(INDEX(Tariff!$B$6:$F$13,MATCH(C424,Tariff!$A$6:$A$13,0),MATCH(B424,Tariff!$B$5:$F$5,0)),0))</f>
        <v>0</v>
      </c>
      <c r="M424" s="23" t="n">
        <f aca="false">J424*L424</f>
        <v>0</v>
      </c>
      <c r="N424" s="23" t="n">
        <f aca="false">N(F424)-M424</f>
        <v>0</v>
      </c>
      <c r="O424" s="25" t="n">
        <f aca="false">IF(M424=0,0,N424/M424)</f>
        <v>0</v>
      </c>
      <c r="P424" s="23" t="n">
        <f aca="false">N(F424)-N(G424)</f>
        <v>0</v>
      </c>
      <c r="Q424" s="25" t="n">
        <f aca="false">IF(N(H424)=0,0,N(D424)/H424-1)</f>
        <v>0</v>
      </c>
    </row>
    <row r="425" customFormat="false" ht="15" hidden="false" customHeight="false" outlineLevel="0" collapsed="false">
      <c r="A425" s="21"/>
      <c r="B425" s="8"/>
      <c r="C425" s="8"/>
      <c r="D425" s="19"/>
      <c r="E425" s="19"/>
      <c r="F425" s="19"/>
      <c r="G425" s="19"/>
      <c r="H425" s="19"/>
      <c r="I425" s="22" t="n">
        <f aca="false">IF(A425="",0,DAY(EOMONTH(A425,0)))</f>
        <v>0</v>
      </c>
      <c r="J425" s="23" t="n">
        <f aca="false">N(D425)-N(E425)</f>
        <v>0</v>
      </c>
      <c r="K425" s="23" t="n">
        <f aca="false">IF(I425=0,0,N(D425)/I425)</f>
        <v>0</v>
      </c>
      <c r="L425" s="24" t="n">
        <f aca="false">IF(A425="",0,IFERROR(INDEX(Tariff!$B$6:$F$13,MATCH(C425,Tariff!$A$6:$A$13,0),MATCH(B425,Tariff!$B$5:$F$5,0)),0))</f>
        <v>0</v>
      </c>
      <c r="M425" s="23" t="n">
        <f aca="false">J425*L425</f>
        <v>0</v>
      </c>
      <c r="N425" s="23" t="n">
        <f aca="false">N(F425)-M425</f>
        <v>0</v>
      </c>
      <c r="O425" s="25" t="n">
        <f aca="false">IF(M425=0,0,N425/M425)</f>
        <v>0</v>
      </c>
      <c r="P425" s="23" t="n">
        <f aca="false">N(F425)-N(G425)</f>
        <v>0</v>
      </c>
      <c r="Q425" s="25" t="n">
        <f aca="false">IF(N(H425)=0,0,N(D425)/H425-1)</f>
        <v>0</v>
      </c>
    </row>
    <row r="426" customFormat="false" ht="15" hidden="false" customHeight="false" outlineLevel="0" collapsed="false">
      <c r="A426" s="21"/>
      <c r="B426" s="8"/>
      <c r="C426" s="8"/>
      <c r="D426" s="19"/>
      <c r="E426" s="19"/>
      <c r="F426" s="19"/>
      <c r="G426" s="19"/>
      <c r="H426" s="19"/>
      <c r="I426" s="22" t="n">
        <f aca="false">IF(A426="",0,DAY(EOMONTH(A426,0)))</f>
        <v>0</v>
      </c>
      <c r="J426" s="23" t="n">
        <f aca="false">N(D426)-N(E426)</f>
        <v>0</v>
      </c>
      <c r="K426" s="23" t="n">
        <f aca="false">IF(I426=0,0,N(D426)/I426)</f>
        <v>0</v>
      </c>
      <c r="L426" s="24" t="n">
        <f aca="false">IF(A426="",0,IFERROR(INDEX(Tariff!$B$6:$F$13,MATCH(C426,Tariff!$A$6:$A$13,0),MATCH(B426,Tariff!$B$5:$F$5,0)),0))</f>
        <v>0</v>
      </c>
      <c r="M426" s="23" t="n">
        <f aca="false">J426*L426</f>
        <v>0</v>
      </c>
      <c r="N426" s="23" t="n">
        <f aca="false">N(F426)-M426</f>
        <v>0</v>
      </c>
      <c r="O426" s="25" t="n">
        <f aca="false">IF(M426=0,0,N426/M426)</f>
        <v>0</v>
      </c>
      <c r="P426" s="23" t="n">
        <f aca="false">N(F426)-N(G426)</f>
        <v>0</v>
      </c>
      <c r="Q426" s="25" t="n">
        <f aca="false">IF(N(H426)=0,0,N(D426)/H426-1)</f>
        <v>0</v>
      </c>
    </row>
    <row r="427" customFormat="false" ht="15" hidden="false" customHeight="false" outlineLevel="0" collapsed="false">
      <c r="A427" s="21"/>
      <c r="B427" s="8"/>
      <c r="C427" s="8"/>
      <c r="D427" s="19"/>
      <c r="E427" s="19"/>
      <c r="F427" s="19"/>
      <c r="G427" s="19"/>
      <c r="H427" s="19"/>
      <c r="I427" s="22" t="n">
        <f aca="false">IF(A427="",0,DAY(EOMONTH(A427,0)))</f>
        <v>0</v>
      </c>
      <c r="J427" s="23" t="n">
        <f aca="false">N(D427)-N(E427)</f>
        <v>0</v>
      </c>
      <c r="K427" s="23" t="n">
        <f aca="false">IF(I427=0,0,N(D427)/I427)</f>
        <v>0</v>
      </c>
      <c r="L427" s="24" t="n">
        <f aca="false">IF(A427="",0,IFERROR(INDEX(Tariff!$B$6:$F$13,MATCH(C427,Tariff!$A$6:$A$13,0),MATCH(B427,Tariff!$B$5:$F$5,0)),0))</f>
        <v>0</v>
      </c>
      <c r="M427" s="23" t="n">
        <f aca="false">J427*L427</f>
        <v>0</v>
      </c>
      <c r="N427" s="23" t="n">
        <f aca="false">N(F427)-M427</f>
        <v>0</v>
      </c>
      <c r="O427" s="25" t="n">
        <f aca="false">IF(M427=0,0,N427/M427)</f>
        <v>0</v>
      </c>
      <c r="P427" s="23" t="n">
        <f aca="false">N(F427)-N(G427)</f>
        <v>0</v>
      </c>
      <c r="Q427" s="25" t="n">
        <f aca="false">IF(N(H427)=0,0,N(D427)/H427-1)</f>
        <v>0</v>
      </c>
    </row>
    <row r="428" customFormat="false" ht="15" hidden="false" customHeight="false" outlineLevel="0" collapsed="false">
      <c r="A428" s="21"/>
      <c r="B428" s="8"/>
      <c r="C428" s="8"/>
      <c r="D428" s="19"/>
      <c r="E428" s="19"/>
      <c r="F428" s="19"/>
      <c r="G428" s="19"/>
      <c r="H428" s="19"/>
      <c r="I428" s="22" t="n">
        <f aca="false">IF(A428="",0,DAY(EOMONTH(A428,0)))</f>
        <v>0</v>
      </c>
      <c r="J428" s="23" t="n">
        <f aca="false">N(D428)-N(E428)</f>
        <v>0</v>
      </c>
      <c r="K428" s="23" t="n">
        <f aca="false">IF(I428=0,0,N(D428)/I428)</f>
        <v>0</v>
      </c>
      <c r="L428" s="24" t="n">
        <f aca="false">IF(A428="",0,IFERROR(INDEX(Tariff!$B$6:$F$13,MATCH(C428,Tariff!$A$6:$A$13,0),MATCH(B428,Tariff!$B$5:$F$5,0)),0))</f>
        <v>0</v>
      </c>
      <c r="M428" s="23" t="n">
        <f aca="false">J428*L428</f>
        <v>0</v>
      </c>
      <c r="N428" s="23" t="n">
        <f aca="false">N(F428)-M428</f>
        <v>0</v>
      </c>
      <c r="O428" s="25" t="n">
        <f aca="false">IF(M428=0,0,N428/M428)</f>
        <v>0</v>
      </c>
      <c r="P428" s="23" t="n">
        <f aca="false">N(F428)-N(G428)</f>
        <v>0</v>
      </c>
      <c r="Q428" s="25" t="n">
        <f aca="false">IF(N(H428)=0,0,N(D428)/H428-1)</f>
        <v>0</v>
      </c>
    </row>
    <row r="429" customFormat="false" ht="15" hidden="false" customHeight="false" outlineLevel="0" collapsed="false">
      <c r="A429" s="21"/>
      <c r="B429" s="8"/>
      <c r="C429" s="8"/>
      <c r="D429" s="19"/>
      <c r="E429" s="19"/>
      <c r="F429" s="19"/>
      <c r="G429" s="19"/>
      <c r="H429" s="19"/>
      <c r="I429" s="22" t="n">
        <f aca="false">IF(A429="",0,DAY(EOMONTH(A429,0)))</f>
        <v>0</v>
      </c>
      <c r="J429" s="23" t="n">
        <f aca="false">N(D429)-N(E429)</f>
        <v>0</v>
      </c>
      <c r="K429" s="23" t="n">
        <f aca="false">IF(I429=0,0,N(D429)/I429)</f>
        <v>0</v>
      </c>
      <c r="L429" s="24" t="n">
        <f aca="false">IF(A429="",0,IFERROR(INDEX(Tariff!$B$6:$F$13,MATCH(C429,Tariff!$A$6:$A$13,0),MATCH(B429,Tariff!$B$5:$F$5,0)),0))</f>
        <v>0</v>
      </c>
      <c r="M429" s="23" t="n">
        <f aca="false">J429*L429</f>
        <v>0</v>
      </c>
      <c r="N429" s="23" t="n">
        <f aca="false">N(F429)-M429</f>
        <v>0</v>
      </c>
      <c r="O429" s="25" t="n">
        <f aca="false">IF(M429=0,0,N429/M429)</f>
        <v>0</v>
      </c>
      <c r="P429" s="23" t="n">
        <f aca="false">N(F429)-N(G429)</f>
        <v>0</v>
      </c>
      <c r="Q429" s="25" t="n">
        <f aca="false">IF(N(H429)=0,0,N(D429)/H429-1)</f>
        <v>0</v>
      </c>
    </row>
    <row r="430" customFormat="false" ht="15" hidden="false" customHeight="false" outlineLevel="0" collapsed="false">
      <c r="A430" s="21"/>
      <c r="B430" s="8"/>
      <c r="C430" s="8"/>
      <c r="D430" s="19"/>
      <c r="E430" s="19"/>
      <c r="F430" s="19"/>
      <c r="G430" s="19"/>
      <c r="H430" s="19"/>
      <c r="I430" s="22" t="n">
        <f aca="false">IF(A430="",0,DAY(EOMONTH(A430,0)))</f>
        <v>0</v>
      </c>
      <c r="J430" s="23" t="n">
        <f aca="false">N(D430)-N(E430)</f>
        <v>0</v>
      </c>
      <c r="K430" s="23" t="n">
        <f aca="false">IF(I430=0,0,N(D430)/I430)</f>
        <v>0</v>
      </c>
      <c r="L430" s="24" t="n">
        <f aca="false">IF(A430="",0,IFERROR(INDEX(Tariff!$B$6:$F$13,MATCH(C430,Tariff!$A$6:$A$13,0),MATCH(B430,Tariff!$B$5:$F$5,0)),0))</f>
        <v>0</v>
      </c>
      <c r="M430" s="23" t="n">
        <f aca="false">J430*L430</f>
        <v>0</v>
      </c>
      <c r="N430" s="23" t="n">
        <f aca="false">N(F430)-M430</f>
        <v>0</v>
      </c>
      <c r="O430" s="25" t="n">
        <f aca="false">IF(M430=0,0,N430/M430)</f>
        <v>0</v>
      </c>
      <c r="P430" s="23" t="n">
        <f aca="false">N(F430)-N(G430)</f>
        <v>0</v>
      </c>
      <c r="Q430" s="25" t="n">
        <f aca="false">IF(N(H430)=0,0,N(D430)/H430-1)</f>
        <v>0</v>
      </c>
    </row>
    <row r="431" customFormat="false" ht="15" hidden="false" customHeight="false" outlineLevel="0" collapsed="false">
      <c r="A431" s="21"/>
      <c r="B431" s="8"/>
      <c r="C431" s="8"/>
      <c r="D431" s="19"/>
      <c r="E431" s="19"/>
      <c r="F431" s="19"/>
      <c r="G431" s="19"/>
      <c r="H431" s="19"/>
      <c r="I431" s="22" t="n">
        <f aca="false">IF(A431="",0,DAY(EOMONTH(A431,0)))</f>
        <v>0</v>
      </c>
      <c r="J431" s="23" t="n">
        <f aca="false">N(D431)-N(E431)</f>
        <v>0</v>
      </c>
      <c r="K431" s="23" t="n">
        <f aca="false">IF(I431=0,0,N(D431)/I431)</f>
        <v>0</v>
      </c>
      <c r="L431" s="24" t="n">
        <f aca="false">IF(A431="",0,IFERROR(INDEX(Tariff!$B$6:$F$13,MATCH(C431,Tariff!$A$6:$A$13,0),MATCH(B431,Tariff!$B$5:$F$5,0)),0))</f>
        <v>0</v>
      </c>
      <c r="M431" s="23" t="n">
        <f aca="false">J431*L431</f>
        <v>0</v>
      </c>
      <c r="N431" s="23" t="n">
        <f aca="false">N(F431)-M431</f>
        <v>0</v>
      </c>
      <c r="O431" s="25" t="n">
        <f aca="false">IF(M431=0,0,N431/M431)</f>
        <v>0</v>
      </c>
      <c r="P431" s="23" t="n">
        <f aca="false">N(F431)-N(G431)</f>
        <v>0</v>
      </c>
      <c r="Q431" s="25" t="n">
        <f aca="false">IF(N(H431)=0,0,N(D431)/H431-1)</f>
        <v>0</v>
      </c>
    </row>
    <row r="432" customFormat="false" ht="15" hidden="false" customHeight="false" outlineLevel="0" collapsed="false">
      <c r="A432" s="21"/>
      <c r="B432" s="8"/>
      <c r="C432" s="8"/>
      <c r="D432" s="19"/>
      <c r="E432" s="19"/>
      <c r="F432" s="19"/>
      <c r="G432" s="19"/>
      <c r="H432" s="19"/>
      <c r="I432" s="22" t="n">
        <f aca="false">IF(A432="",0,DAY(EOMONTH(A432,0)))</f>
        <v>0</v>
      </c>
      <c r="J432" s="23" t="n">
        <f aca="false">N(D432)-N(E432)</f>
        <v>0</v>
      </c>
      <c r="K432" s="23" t="n">
        <f aca="false">IF(I432=0,0,N(D432)/I432)</f>
        <v>0</v>
      </c>
      <c r="L432" s="24" t="n">
        <f aca="false">IF(A432="",0,IFERROR(INDEX(Tariff!$B$6:$F$13,MATCH(C432,Tariff!$A$6:$A$13,0),MATCH(B432,Tariff!$B$5:$F$5,0)),0))</f>
        <v>0</v>
      </c>
      <c r="M432" s="23" t="n">
        <f aca="false">J432*L432</f>
        <v>0</v>
      </c>
      <c r="N432" s="23" t="n">
        <f aca="false">N(F432)-M432</f>
        <v>0</v>
      </c>
      <c r="O432" s="25" t="n">
        <f aca="false">IF(M432=0,0,N432/M432)</f>
        <v>0</v>
      </c>
      <c r="P432" s="23" t="n">
        <f aca="false">N(F432)-N(G432)</f>
        <v>0</v>
      </c>
      <c r="Q432" s="25" t="n">
        <f aca="false">IF(N(H432)=0,0,N(D432)/H432-1)</f>
        <v>0</v>
      </c>
    </row>
    <row r="433" customFormat="false" ht="15" hidden="false" customHeight="false" outlineLevel="0" collapsed="false">
      <c r="A433" s="21"/>
      <c r="B433" s="8"/>
      <c r="C433" s="8"/>
      <c r="D433" s="19"/>
      <c r="E433" s="19"/>
      <c r="F433" s="19"/>
      <c r="G433" s="19"/>
      <c r="H433" s="19"/>
      <c r="I433" s="22" t="n">
        <f aca="false">IF(A433="",0,DAY(EOMONTH(A433,0)))</f>
        <v>0</v>
      </c>
      <c r="J433" s="23" t="n">
        <f aca="false">N(D433)-N(E433)</f>
        <v>0</v>
      </c>
      <c r="K433" s="23" t="n">
        <f aca="false">IF(I433=0,0,N(D433)/I433)</f>
        <v>0</v>
      </c>
      <c r="L433" s="24" t="n">
        <f aca="false">IF(A433="",0,IFERROR(INDEX(Tariff!$B$6:$F$13,MATCH(C433,Tariff!$A$6:$A$13,0),MATCH(B433,Tariff!$B$5:$F$5,0)),0))</f>
        <v>0</v>
      </c>
      <c r="M433" s="23" t="n">
        <f aca="false">J433*L433</f>
        <v>0</v>
      </c>
      <c r="N433" s="23" t="n">
        <f aca="false">N(F433)-M433</f>
        <v>0</v>
      </c>
      <c r="O433" s="25" t="n">
        <f aca="false">IF(M433=0,0,N433/M433)</f>
        <v>0</v>
      </c>
      <c r="P433" s="23" t="n">
        <f aca="false">N(F433)-N(G433)</f>
        <v>0</v>
      </c>
      <c r="Q433" s="25" t="n">
        <f aca="false">IF(N(H433)=0,0,N(D433)/H433-1)</f>
        <v>0</v>
      </c>
    </row>
    <row r="434" customFormat="false" ht="15" hidden="false" customHeight="false" outlineLevel="0" collapsed="false">
      <c r="A434" s="21"/>
      <c r="B434" s="8"/>
      <c r="C434" s="8"/>
      <c r="D434" s="19"/>
      <c r="E434" s="19"/>
      <c r="F434" s="19"/>
      <c r="G434" s="19"/>
      <c r="H434" s="19"/>
      <c r="I434" s="22" t="n">
        <f aca="false">IF(A434="",0,DAY(EOMONTH(A434,0)))</f>
        <v>0</v>
      </c>
      <c r="J434" s="23" t="n">
        <f aca="false">N(D434)-N(E434)</f>
        <v>0</v>
      </c>
      <c r="K434" s="23" t="n">
        <f aca="false">IF(I434=0,0,N(D434)/I434)</f>
        <v>0</v>
      </c>
      <c r="L434" s="24" t="n">
        <f aca="false">IF(A434="",0,IFERROR(INDEX(Tariff!$B$6:$F$13,MATCH(C434,Tariff!$A$6:$A$13,0),MATCH(B434,Tariff!$B$5:$F$5,0)),0))</f>
        <v>0</v>
      </c>
      <c r="M434" s="23" t="n">
        <f aca="false">J434*L434</f>
        <v>0</v>
      </c>
      <c r="N434" s="23" t="n">
        <f aca="false">N(F434)-M434</f>
        <v>0</v>
      </c>
      <c r="O434" s="25" t="n">
        <f aca="false">IF(M434=0,0,N434/M434)</f>
        <v>0</v>
      </c>
      <c r="P434" s="23" t="n">
        <f aca="false">N(F434)-N(G434)</f>
        <v>0</v>
      </c>
      <c r="Q434" s="25" t="n">
        <f aca="false">IF(N(H434)=0,0,N(D434)/H434-1)</f>
        <v>0</v>
      </c>
    </row>
    <row r="435" customFormat="false" ht="15" hidden="false" customHeight="false" outlineLevel="0" collapsed="false">
      <c r="A435" s="21"/>
      <c r="B435" s="8"/>
      <c r="C435" s="8"/>
      <c r="D435" s="19"/>
      <c r="E435" s="19"/>
      <c r="F435" s="19"/>
      <c r="G435" s="19"/>
      <c r="H435" s="19"/>
      <c r="I435" s="22" t="n">
        <f aca="false">IF(A435="",0,DAY(EOMONTH(A435,0)))</f>
        <v>0</v>
      </c>
      <c r="J435" s="23" t="n">
        <f aca="false">N(D435)-N(E435)</f>
        <v>0</v>
      </c>
      <c r="K435" s="23" t="n">
        <f aca="false">IF(I435=0,0,N(D435)/I435)</f>
        <v>0</v>
      </c>
      <c r="L435" s="24" t="n">
        <f aca="false">IF(A435="",0,IFERROR(INDEX(Tariff!$B$6:$F$13,MATCH(C435,Tariff!$A$6:$A$13,0),MATCH(B435,Tariff!$B$5:$F$5,0)),0))</f>
        <v>0</v>
      </c>
      <c r="M435" s="23" t="n">
        <f aca="false">J435*L435</f>
        <v>0</v>
      </c>
      <c r="N435" s="23" t="n">
        <f aca="false">N(F435)-M435</f>
        <v>0</v>
      </c>
      <c r="O435" s="25" t="n">
        <f aca="false">IF(M435=0,0,N435/M435)</f>
        <v>0</v>
      </c>
      <c r="P435" s="23" t="n">
        <f aca="false">N(F435)-N(G435)</f>
        <v>0</v>
      </c>
      <c r="Q435" s="25" t="n">
        <f aca="false">IF(N(H435)=0,0,N(D435)/H435-1)</f>
        <v>0</v>
      </c>
    </row>
    <row r="436" customFormat="false" ht="15" hidden="false" customHeight="false" outlineLevel="0" collapsed="false">
      <c r="A436" s="21"/>
      <c r="B436" s="8"/>
      <c r="C436" s="8"/>
      <c r="D436" s="19"/>
      <c r="E436" s="19"/>
      <c r="F436" s="19"/>
      <c r="G436" s="19"/>
      <c r="H436" s="19"/>
      <c r="I436" s="22" t="n">
        <f aca="false">IF(A436="",0,DAY(EOMONTH(A436,0)))</f>
        <v>0</v>
      </c>
      <c r="J436" s="23" t="n">
        <f aca="false">N(D436)-N(E436)</f>
        <v>0</v>
      </c>
      <c r="K436" s="23" t="n">
        <f aca="false">IF(I436=0,0,N(D436)/I436)</f>
        <v>0</v>
      </c>
      <c r="L436" s="24" t="n">
        <f aca="false">IF(A436="",0,IFERROR(INDEX(Tariff!$B$6:$F$13,MATCH(C436,Tariff!$A$6:$A$13,0),MATCH(B436,Tariff!$B$5:$F$5,0)),0))</f>
        <v>0</v>
      </c>
      <c r="M436" s="23" t="n">
        <f aca="false">J436*L436</f>
        <v>0</v>
      </c>
      <c r="N436" s="23" t="n">
        <f aca="false">N(F436)-M436</f>
        <v>0</v>
      </c>
      <c r="O436" s="25" t="n">
        <f aca="false">IF(M436=0,0,N436/M436)</f>
        <v>0</v>
      </c>
      <c r="P436" s="23" t="n">
        <f aca="false">N(F436)-N(G436)</f>
        <v>0</v>
      </c>
      <c r="Q436" s="25" t="n">
        <f aca="false">IF(N(H436)=0,0,N(D436)/H436-1)</f>
        <v>0</v>
      </c>
    </row>
    <row r="437" customFormat="false" ht="15" hidden="false" customHeight="false" outlineLevel="0" collapsed="false">
      <c r="A437" s="21"/>
      <c r="B437" s="8"/>
      <c r="C437" s="8"/>
      <c r="D437" s="19"/>
      <c r="E437" s="19"/>
      <c r="F437" s="19"/>
      <c r="G437" s="19"/>
      <c r="H437" s="19"/>
      <c r="I437" s="22" t="n">
        <f aca="false">IF(A437="",0,DAY(EOMONTH(A437,0)))</f>
        <v>0</v>
      </c>
      <c r="J437" s="23" t="n">
        <f aca="false">N(D437)-N(E437)</f>
        <v>0</v>
      </c>
      <c r="K437" s="23" t="n">
        <f aca="false">IF(I437=0,0,N(D437)/I437)</f>
        <v>0</v>
      </c>
      <c r="L437" s="24" t="n">
        <f aca="false">IF(A437="",0,IFERROR(INDEX(Tariff!$B$6:$F$13,MATCH(C437,Tariff!$A$6:$A$13,0),MATCH(B437,Tariff!$B$5:$F$5,0)),0))</f>
        <v>0</v>
      </c>
      <c r="M437" s="23" t="n">
        <f aca="false">J437*L437</f>
        <v>0</v>
      </c>
      <c r="N437" s="23" t="n">
        <f aca="false">N(F437)-M437</f>
        <v>0</v>
      </c>
      <c r="O437" s="25" t="n">
        <f aca="false">IF(M437=0,0,N437/M437)</f>
        <v>0</v>
      </c>
      <c r="P437" s="23" t="n">
        <f aca="false">N(F437)-N(G437)</f>
        <v>0</v>
      </c>
      <c r="Q437" s="25" t="n">
        <f aca="false">IF(N(H437)=0,0,N(D437)/H437-1)</f>
        <v>0</v>
      </c>
    </row>
    <row r="438" customFormat="false" ht="15" hidden="false" customHeight="false" outlineLevel="0" collapsed="false">
      <c r="A438" s="21"/>
      <c r="B438" s="8"/>
      <c r="C438" s="8"/>
      <c r="D438" s="19"/>
      <c r="E438" s="19"/>
      <c r="F438" s="19"/>
      <c r="G438" s="19"/>
      <c r="H438" s="19"/>
      <c r="I438" s="22" t="n">
        <f aca="false">IF(A438="",0,DAY(EOMONTH(A438,0)))</f>
        <v>0</v>
      </c>
      <c r="J438" s="23" t="n">
        <f aca="false">N(D438)-N(E438)</f>
        <v>0</v>
      </c>
      <c r="K438" s="23" t="n">
        <f aca="false">IF(I438=0,0,N(D438)/I438)</f>
        <v>0</v>
      </c>
      <c r="L438" s="24" t="n">
        <f aca="false">IF(A438="",0,IFERROR(INDEX(Tariff!$B$6:$F$13,MATCH(C438,Tariff!$A$6:$A$13,0),MATCH(B438,Tariff!$B$5:$F$5,0)),0))</f>
        <v>0</v>
      </c>
      <c r="M438" s="23" t="n">
        <f aca="false">J438*L438</f>
        <v>0</v>
      </c>
      <c r="N438" s="23" t="n">
        <f aca="false">N(F438)-M438</f>
        <v>0</v>
      </c>
      <c r="O438" s="25" t="n">
        <f aca="false">IF(M438=0,0,N438/M438)</f>
        <v>0</v>
      </c>
      <c r="P438" s="23" t="n">
        <f aca="false">N(F438)-N(G438)</f>
        <v>0</v>
      </c>
      <c r="Q438" s="25" t="n">
        <f aca="false">IF(N(H438)=0,0,N(D438)/H438-1)</f>
        <v>0</v>
      </c>
    </row>
    <row r="439" customFormat="false" ht="15" hidden="false" customHeight="false" outlineLevel="0" collapsed="false">
      <c r="A439" s="21"/>
      <c r="B439" s="8"/>
      <c r="C439" s="8"/>
      <c r="D439" s="19"/>
      <c r="E439" s="19"/>
      <c r="F439" s="19"/>
      <c r="G439" s="19"/>
      <c r="H439" s="19"/>
      <c r="I439" s="22" t="n">
        <f aca="false">IF(A439="",0,DAY(EOMONTH(A439,0)))</f>
        <v>0</v>
      </c>
      <c r="J439" s="23" t="n">
        <f aca="false">N(D439)-N(E439)</f>
        <v>0</v>
      </c>
      <c r="K439" s="23" t="n">
        <f aca="false">IF(I439=0,0,N(D439)/I439)</f>
        <v>0</v>
      </c>
      <c r="L439" s="24" t="n">
        <f aca="false">IF(A439="",0,IFERROR(INDEX(Tariff!$B$6:$F$13,MATCH(C439,Tariff!$A$6:$A$13,0),MATCH(B439,Tariff!$B$5:$F$5,0)),0))</f>
        <v>0</v>
      </c>
      <c r="M439" s="23" t="n">
        <f aca="false">J439*L439</f>
        <v>0</v>
      </c>
      <c r="N439" s="23" t="n">
        <f aca="false">N(F439)-M439</f>
        <v>0</v>
      </c>
      <c r="O439" s="25" t="n">
        <f aca="false">IF(M439=0,0,N439/M439)</f>
        <v>0</v>
      </c>
      <c r="P439" s="23" t="n">
        <f aca="false">N(F439)-N(G439)</f>
        <v>0</v>
      </c>
      <c r="Q439" s="25" t="n">
        <f aca="false">IF(N(H439)=0,0,N(D439)/H439-1)</f>
        <v>0</v>
      </c>
    </row>
    <row r="440" customFormat="false" ht="15" hidden="false" customHeight="false" outlineLevel="0" collapsed="false">
      <c r="A440" s="21"/>
      <c r="B440" s="8"/>
      <c r="C440" s="8"/>
      <c r="D440" s="19"/>
      <c r="E440" s="19"/>
      <c r="F440" s="19"/>
      <c r="G440" s="19"/>
      <c r="H440" s="19"/>
      <c r="I440" s="22" t="n">
        <f aca="false">IF(A440="",0,DAY(EOMONTH(A440,0)))</f>
        <v>0</v>
      </c>
      <c r="J440" s="23" t="n">
        <f aca="false">N(D440)-N(E440)</f>
        <v>0</v>
      </c>
      <c r="K440" s="23" t="n">
        <f aca="false">IF(I440=0,0,N(D440)/I440)</f>
        <v>0</v>
      </c>
      <c r="L440" s="24" t="n">
        <f aca="false">IF(A440="",0,IFERROR(INDEX(Tariff!$B$6:$F$13,MATCH(C440,Tariff!$A$6:$A$13,0),MATCH(B440,Tariff!$B$5:$F$5,0)),0))</f>
        <v>0</v>
      </c>
      <c r="M440" s="23" t="n">
        <f aca="false">J440*L440</f>
        <v>0</v>
      </c>
      <c r="N440" s="23" t="n">
        <f aca="false">N(F440)-M440</f>
        <v>0</v>
      </c>
      <c r="O440" s="25" t="n">
        <f aca="false">IF(M440=0,0,N440/M440)</f>
        <v>0</v>
      </c>
      <c r="P440" s="23" t="n">
        <f aca="false">N(F440)-N(G440)</f>
        <v>0</v>
      </c>
      <c r="Q440" s="25" t="n">
        <f aca="false">IF(N(H440)=0,0,N(D440)/H440-1)</f>
        <v>0</v>
      </c>
    </row>
    <row r="441" customFormat="false" ht="15" hidden="false" customHeight="false" outlineLevel="0" collapsed="false">
      <c r="A441" s="21"/>
      <c r="B441" s="8"/>
      <c r="C441" s="8"/>
      <c r="D441" s="19"/>
      <c r="E441" s="19"/>
      <c r="F441" s="19"/>
      <c r="G441" s="19"/>
      <c r="H441" s="19"/>
      <c r="I441" s="22" t="n">
        <f aca="false">IF(A441="",0,DAY(EOMONTH(A441,0)))</f>
        <v>0</v>
      </c>
      <c r="J441" s="23" t="n">
        <f aca="false">N(D441)-N(E441)</f>
        <v>0</v>
      </c>
      <c r="K441" s="23" t="n">
        <f aca="false">IF(I441=0,0,N(D441)/I441)</f>
        <v>0</v>
      </c>
      <c r="L441" s="24" t="n">
        <f aca="false">IF(A441="",0,IFERROR(INDEX(Tariff!$B$6:$F$13,MATCH(C441,Tariff!$A$6:$A$13,0),MATCH(B441,Tariff!$B$5:$F$5,0)),0))</f>
        <v>0</v>
      </c>
      <c r="M441" s="23" t="n">
        <f aca="false">J441*L441</f>
        <v>0</v>
      </c>
      <c r="N441" s="23" t="n">
        <f aca="false">N(F441)-M441</f>
        <v>0</v>
      </c>
      <c r="O441" s="25" t="n">
        <f aca="false">IF(M441=0,0,N441/M441)</f>
        <v>0</v>
      </c>
      <c r="P441" s="23" t="n">
        <f aca="false">N(F441)-N(G441)</f>
        <v>0</v>
      </c>
      <c r="Q441" s="25" t="n">
        <f aca="false">IF(N(H441)=0,0,N(D441)/H441-1)</f>
        <v>0</v>
      </c>
    </row>
    <row r="442" customFormat="false" ht="15" hidden="false" customHeight="false" outlineLevel="0" collapsed="false">
      <c r="A442" s="21"/>
      <c r="B442" s="8"/>
      <c r="C442" s="8"/>
      <c r="D442" s="19"/>
      <c r="E442" s="19"/>
      <c r="F442" s="19"/>
      <c r="G442" s="19"/>
      <c r="H442" s="19"/>
      <c r="I442" s="22" t="n">
        <f aca="false">IF(A442="",0,DAY(EOMONTH(A442,0)))</f>
        <v>0</v>
      </c>
      <c r="J442" s="23" t="n">
        <f aca="false">N(D442)-N(E442)</f>
        <v>0</v>
      </c>
      <c r="K442" s="23" t="n">
        <f aca="false">IF(I442=0,0,N(D442)/I442)</f>
        <v>0</v>
      </c>
      <c r="L442" s="24" t="n">
        <f aca="false">IF(A442="",0,IFERROR(INDEX(Tariff!$B$6:$F$13,MATCH(C442,Tariff!$A$6:$A$13,0),MATCH(B442,Tariff!$B$5:$F$5,0)),0))</f>
        <v>0</v>
      </c>
      <c r="M442" s="23" t="n">
        <f aca="false">J442*L442</f>
        <v>0</v>
      </c>
      <c r="N442" s="23" t="n">
        <f aca="false">N(F442)-M442</f>
        <v>0</v>
      </c>
      <c r="O442" s="25" t="n">
        <f aca="false">IF(M442=0,0,N442/M442)</f>
        <v>0</v>
      </c>
      <c r="P442" s="23" t="n">
        <f aca="false">N(F442)-N(G442)</f>
        <v>0</v>
      </c>
      <c r="Q442" s="25" t="n">
        <f aca="false">IF(N(H442)=0,0,N(D442)/H442-1)</f>
        <v>0</v>
      </c>
    </row>
    <row r="443" customFormat="false" ht="15" hidden="false" customHeight="false" outlineLevel="0" collapsed="false">
      <c r="A443" s="21"/>
      <c r="B443" s="8"/>
      <c r="C443" s="8"/>
      <c r="D443" s="19"/>
      <c r="E443" s="19"/>
      <c r="F443" s="19"/>
      <c r="G443" s="19"/>
      <c r="H443" s="19"/>
      <c r="I443" s="22" t="n">
        <f aca="false">IF(A443="",0,DAY(EOMONTH(A443,0)))</f>
        <v>0</v>
      </c>
      <c r="J443" s="23" t="n">
        <f aca="false">N(D443)-N(E443)</f>
        <v>0</v>
      </c>
      <c r="K443" s="23" t="n">
        <f aca="false">IF(I443=0,0,N(D443)/I443)</f>
        <v>0</v>
      </c>
      <c r="L443" s="24" t="n">
        <f aca="false">IF(A443="",0,IFERROR(INDEX(Tariff!$B$6:$F$13,MATCH(C443,Tariff!$A$6:$A$13,0),MATCH(B443,Tariff!$B$5:$F$5,0)),0))</f>
        <v>0</v>
      </c>
      <c r="M443" s="23" t="n">
        <f aca="false">J443*L443</f>
        <v>0</v>
      </c>
      <c r="N443" s="23" t="n">
        <f aca="false">N(F443)-M443</f>
        <v>0</v>
      </c>
      <c r="O443" s="25" t="n">
        <f aca="false">IF(M443=0,0,N443/M443)</f>
        <v>0</v>
      </c>
      <c r="P443" s="23" t="n">
        <f aca="false">N(F443)-N(G443)</f>
        <v>0</v>
      </c>
      <c r="Q443" s="25" t="n">
        <f aca="false">IF(N(H443)=0,0,N(D443)/H443-1)</f>
        <v>0</v>
      </c>
    </row>
    <row r="444" customFormat="false" ht="15" hidden="false" customHeight="false" outlineLevel="0" collapsed="false">
      <c r="A444" s="21"/>
      <c r="B444" s="8"/>
      <c r="C444" s="8"/>
      <c r="D444" s="19"/>
      <c r="E444" s="19"/>
      <c r="F444" s="19"/>
      <c r="G444" s="19"/>
      <c r="H444" s="19"/>
      <c r="I444" s="22" t="n">
        <f aca="false">IF(A444="",0,DAY(EOMONTH(A444,0)))</f>
        <v>0</v>
      </c>
      <c r="J444" s="23" t="n">
        <f aca="false">N(D444)-N(E444)</f>
        <v>0</v>
      </c>
      <c r="K444" s="23" t="n">
        <f aca="false">IF(I444=0,0,N(D444)/I444)</f>
        <v>0</v>
      </c>
      <c r="L444" s="24" t="n">
        <f aca="false">IF(A444="",0,IFERROR(INDEX(Tariff!$B$6:$F$13,MATCH(C444,Tariff!$A$6:$A$13,0),MATCH(B444,Tariff!$B$5:$F$5,0)),0))</f>
        <v>0</v>
      </c>
      <c r="M444" s="23" t="n">
        <f aca="false">J444*L444</f>
        <v>0</v>
      </c>
      <c r="N444" s="23" t="n">
        <f aca="false">N(F444)-M444</f>
        <v>0</v>
      </c>
      <c r="O444" s="25" t="n">
        <f aca="false">IF(M444=0,0,N444/M444)</f>
        <v>0</v>
      </c>
      <c r="P444" s="23" t="n">
        <f aca="false">N(F444)-N(G444)</f>
        <v>0</v>
      </c>
      <c r="Q444" s="25" t="n">
        <f aca="false">IF(N(H444)=0,0,N(D444)/H444-1)</f>
        <v>0</v>
      </c>
    </row>
    <row r="445" customFormat="false" ht="15" hidden="false" customHeight="false" outlineLevel="0" collapsed="false">
      <c r="A445" s="21"/>
      <c r="B445" s="8"/>
      <c r="C445" s="8"/>
      <c r="D445" s="19"/>
      <c r="E445" s="19"/>
      <c r="F445" s="19"/>
      <c r="G445" s="19"/>
      <c r="H445" s="19"/>
      <c r="I445" s="22" t="n">
        <f aca="false">IF(A445="",0,DAY(EOMONTH(A445,0)))</f>
        <v>0</v>
      </c>
      <c r="J445" s="23" t="n">
        <f aca="false">N(D445)-N(E445)</f>
        <v>0</v>
      </c>
      <c r="K445" s="23" t="n">
        <f aca="false">IF(I445=0,0,N(D445)/I445)</f>
        <v>0</v>
      </c>
      <c r="L445" s="24" t="n">
        <f aca="false">IF(A445="",0,IFERROR(INDEX(Tariff!$B$6:$F$13,MATCH(C445,Tariff!$A$6:$A$13,0),MATCH(B445,Tariff!$B$5:$F$5,0)),0))</f>
        <v>0</v>
      </c>
      <c r="M445" s="23" t="n">
        <f aca="false">J445*L445</f>
        <v>0</v>
      </c>
      <c r="N445" s="23" t="n">
        <f aca="false">N(F445)-M445</f>
        <v>0</v>
      </c>
      <c r="O445" s="25" t="n">
        <f aca="false">IF(M445=0,0,N445/M445)</f>
        <v>0</v>
      </c>
      <c r="P445" s="23" t="n">
        <f aca="false">N(F445)-N(G445)</f>
        <v>0</v>
      </c>
      <c r="Q445" s="25" t="n">
        <f aca="false">IF(N(H445)=0,0,N(D445)/H445-1)</f>
        <v>0</v>
      </c>
    </row>
    <row r="446" customFormat="false" ht="15" hidden="false" customHeight="false" outlineLevel="0" collapsed="false">
      <c r="A446" s="21"/>
      <c r="B446" s="8"/>
      <c r="C446" s="8"/>
      <c r="D446" s="19"/>
      <c r="E446" s="19"/>
      <c r="F446" s="19"/>
      <c r="G446" s="19"/>
      <c r="H446" s="19"/>
      <c r="I446" s="22" t="n">
        <f aca="false">IF(A446="",0,DAY(EOMONTH(A446,0)))</f>
        <v>0</v>
      </c>
      <c r="J446" s="23" t="n">
        <f aca="false">N(D446)-N(E446)</f>
        <v>0</v>
      </c>
      <c r="K446" s="23" t="n">
        <f aca="false">IF(I446=0,0,N(D446)/I446)</f>
        <v>0</v>
      </c>
      <c r="L446" s="24" t="n">
        <f aca="false">IF(A446="",0,IFERROR(INDEX(Tariff!$B$6:$F$13,MATCH(C446,Tariff!$A$6:$A$13,0),MATCH(B446,Tariff!$B$5:$F$5,0)),0))</f>
        <v>0</v>
      </c>
      <c r="M446" s="23" t="n">
        <f aca="false">J446*L446</f>
        <v>0</v>
      </c>
      <c r="N446" s="23" t="n">
        <f aca="false">N(F446)-M446</f>
        <v>0</v>
      </c>
      <c r="O446" s="25" t="n">
        <f aca="false">IF(M446=0,0,N446/M446)</f>
        <v>0</v>
      </c>
      <c r="P446" s="23" t="n">
        <f aca="false">N(F446)-N(G446)</f>
        <v>0</v>
      </c>
      <c r="Q446" s="25" t="n">
        <f aca="false">IF(N(H446)=0,0,N(D446)/H446-1)</f>
        <v>0</v>
      </c>
    </row>
    <row r="447" customFormat="false" ht="15" hidden="false" customHeight="false" outlineLevel="0" collapsed="false">
      <c r="A447" s="21"/>
      <c r="B447" s="8"/>
      <c r="C447" s="8"/>
      <c r="D447" s="19"/>
      <c r="E447" s="19"/>
      <c r="F447" s="19"/>
      <c r="G447" s="19"/>
      <c r="H447" s="19"/>
      <c r="I447" s="22" t="n">
        <f aca="false">IF(A447="",0,DAY(EOMONTH(A447,0)))</f>
        <v>0</v>
      </c>
      <c r="J447" s="23" t="n">
        <f aca="false">N(D447)-N(E447)</f>
        <v>0</v>
      </c>
      <c r="K447" s="23" t="n">
        <f aca="false">IF(I447=0,0,N(D447)/I447)</f>
        <v>0</v>
      </c>
      <c r="L447" s="24" t="n">
        <f aca="false">IF(A447="",0,IFERROR(INDEX(Tariff!$B$6:$F$13,MATCH(C447,Tariff!$A$6:$A$13,0),MATCH(B447,Tariff!$B$5:$F$5,0)),0))</f>
        <v>0</v>
      </c>
      <c r="M447" s="23" t="n">
        <f aca="false">J447*L447</f>
        <v>0</v>
      </c>
      <c r="N447" s="23" t="n">
        <f aca="false">N(F447)-M447</f>
        <v>0</v>
      </c>
      <c r="O447" s="25" t="n">
        <f aca="false">IF(M447=0,0,N447/M447)</f>
        <v>0</v>
      </c>
      <c r="P447" s="23" t="n">
        <f aca="false">N(F447)-N(G447)</f>
        <v>0</v>
      </c>
      <c r="Q447" s="25" t="n">
        <f aca="false">IF(N(H447)=0,0,N(D447)/H447-1)</f>
        <v>0</v>
      </c>
    </row>
    <row r="448" customFormat="false" ht="15" hidden="false" customHeight="false" outlineLevel="0" collapsed="false">
      <c r="A448" s="21"/>
      <c r="B448" s="8"/>
      <c r="C448" s="8"/>
      <c r="D448" s="19"/>
      <c r="E448" s="19"/>
      <c r="F448" s="19"/>
      <c r="G448" s="19"/>
      <c r="H448" s="19"/>
      <c r="I448" s="22" t="n">
        <f aca="false">IF(A448="",0,DAY(EOMONTH(A448,0)))</f>
        <v>0</v>
      </c>
      <c r="J448" s="23" t="n">
        <f aca="false">N(D448)-N(E448)</f>
        <v>0</v>
      </c>
      <c r="K448" s="23" t="n">
        <f aca="false">IF(I448=0,0,N(D448)/I448)</f>
        <v>0</v>
      </c>
      <c r="L448" s="24" t="n">
        <f aca="false">IF(A448="",0,IFERROR(INDEX(Tariff!$B$6:$F$13,MATCH(C448,Tariff!$A$6:$A$13,0),MATCH(B448,Tariff!$B$5:$F$5,0)),0))</f>
        <v>0</v>
      </c>
      <c r="M448" s="23" t="n">
        <f aca="false">J448*L448</f>
        <v>0</v>
      </c>
      <c r="N448" s="23" t="n">
        <f aca="false">N(F448)-M448</f>
        <v>0</v>
      </c>
      <c r="O448" s="25" t="n">
        <f aca="false">IF(M448=0,0,N448/M448)</f>
        <v>0</v>
      </c>
      <c r="P448" s="23" t="n">
        <f aca="false">N(F448)-N(G448)</f>
        <v>0</v>
      </c>
      <c r="Q448" s="25" t="n">
        <f aca="false">IF(N(H448)=0,0,N(D448)/H448-1)</f>
        <v>0</v>
      </c>
    </row>
    <row r="449" customFormat="false" ht="15" hidden="false" customHeight="false" outlineLevel="0" collapsed="false">
      <c r="A449" s="21"/>
      <c r="B449" s="8"/>
      <c r="C449" s="8"/>
      <c r="D449" s="19"/>
      <c r="E449" s="19"/>
      <c r="F449" s="19"/>
      <c r="G449" s="19"/>
      <c r="H449" s="19"/>
      <c r="I449" s="22" t="n">
        <f aca="false">IF(A449="",0,DAY(EOMONTH(A449,0)))</f>
        <v>0</v>
      </c>
      <c r="J449" s="23" t="n">
        <f aca="false">N(D449)-N(E449)</f>
        <v>0</v>
      </c>
      <c r="K449" s="23" t="n">
        <f aca="false">IF(I449=0,0,N(D449)/I449)</f>
        <v>0</v>
      </c>
      <c r="L449" s="24" t="n">
        <f aca="false">IF(A449="",0,IFERROR(INDEX(Tariff!$B$6:$F$13,MATCH(C449,Tariff!$A$6:$A$13,0),MATCH(B449,Tariff!$B$5:$F$5,0)),0))</f>
        <v>0</v>
      </c>
      <c r="M449" s="23" t="n">
        <f aca="false">J449*L449</f>
        <v>0</v>
      </c>
      <c r="N449" s="23" t="n">
        <f aca="false">N(F449)-M449</f>
        <v>0</v>
      </c>
      <c r="O449" s="25" t="n">
        <f aca="false">IF(M449=0,0,N449/M449)</f>
        <v>0</v>
      </c>
      <c r="P449" s="23" t="n">
        <f aca="false">N(F449)-N(G449)</f>
        <v>0</v>
      </c>
      <c r="Q449" s="25" t="n">
        <f aca="false">IF(N(H449)=0,0,N(D449)/H449-1)</f>
        <v>0</v>
      </c>
    </row>
    <row r="450" customFormat="false" ht="15" hidden="false" customHeight="false" outlineLevel="0" collapsed="false">
      <c r="A450" s="21"/>
      <c r="B450" s="8"/>
      <c r="C450" s="8"/>
      <c r="D450" s="19"/>
      <c r="E450" s="19"/>
      <c r="F450" s="19"/>
      <c r="G450" s="19"/>
      <c r="H450" s="19"/>
      <c r="I450" s="22" t="n">
        <f aca="false">IF(A450="",0,DAY(EOMONTH(A450,0)))</f>
        <v>0</v>
      </c>
      <c r="J450" s="23" t="n">
        <f aca="false">N(D450)-N(E450)</f>
        <v>0</v>
      </c>
      <c r="K450" s="23" t="n">
        <f aca="false">IF(I450=0,0,N(D450)/I450)</f>
        <v>0</v>
      </c>
      <c r="L450" s="24" t="n">
        <f aca="false">IF(A450="",0,IFERROR(INDEX(Tariff!$B$6:$F$13,MATCH(C450,Tariff!$A$6:$A$13,0),MATCH(B450,Tariff!$B$5:$F$5,0)),0))</f>
        <v>0</v>
      </c>
      <c r="M450" s="23" t="n">
        <f aca="false">J450*L450</f>
        <v>0</v>
      </c>
      <c r="N450" s="23" t="n">
        <f aca="false">N(F450)-M450</f>
        <v>0</v>
      </c>
      <c r="O450" s="25" t="n">
        <f aca="false">IF(M450=0,0,N450/M450)</f>
        <v>0</v>
      </c>
      <c r="P450" s="23" t="n">
        <f aca="false">N(F450)-N(G450)</f>
        <v>0</v>
      </c>
      <c r="Q450" s="25" t="n">
        <f aca="false">IF(N(H450)=0,0,N(D450)/H450-1)</f>
        <v>0</v>
      </c>
    </row>
    <row r="451" customFormat="false" ht="15" hidden="false" customHeight="false" outlineLevel="0" collapsed="false">
      <c r="A451" s="21"/>
      <c r="B451" s="8"/>
      <c r="C451" s="8"/>
      <c r="D451" s="19"/>
      <c r="E451" s="19"/>
      <c r="F451" s="19"/>
      <c r="G451" s="19"/>
      <c r="H451" s="19"/>
      <c r="I451" s="22" t="n">
        <f aca="false">IF(A451="",0,DAY(EOMONTH(A451,0)))</f>
        <v>0</v>
      </c>
      <c r="J451" s="23" t="n">
        <f aca="false">N(D451)-N(E451)</f>
        <v>0</v>
      </c>
      <c r="K451" s="23" t="n">
        <f aca="false">IF(I451=0,0,N(D451)/I451)</f>
        <v>0</v>
      </c>
      <c r="L451" s="24" t="n">
        <f aca="false">IF(A451="",0,IFERROR(INDEX(Tariff!$B$6:$F$13,MATCH(C451,Tariff!$A$6:$A$13,0),MATCH(B451,Tariff!$B$5:$F$5,0)),0))</f>
        <v>0</v>
      </c>
      <c r="M451" s="23" t="n">
        <f aca="false">J451*L451</f>
        <v>0</v>
      </c>
      <c r="N451" s="23" t="n">
        <f aca="false">N(F451)-M451</f>
        <v>0</v>
      </c>
      <c r="O451" s="25" t="n">
        <f aca="false">IF(M451=0,0,N451/M451)</f>
        <v>0</v>
      </c>
      <c r="P451" s="23" t="n">
        <f aca="false">N(F451)-N(G451)</f>
        <v>0</v>
      </c>
      <c r="Q451" s="25" t="n">
        <f aca="false">IF(N(H451)=0,0,N(D451)/H451-1)</f>
        <v>0</v>
      </c>
    </row>
    <row r="452" customFormat="false" ht="15" hidden="false" customHeight="false" outlineLevel="0" collapsed="false">
      <c r="A452" s="21"/>
      <c r="B452" s="8"/>
      <c r="C452" s="8"/>
      <c r="D452" s="19"/>
      <c r="E452" s="19"/>
      <c r="F452" s="19"/>
      <c r="G452" s="19"/>
      <c r="H452" s="19"/>
      <c r="I452" s="22" t="n">
        <f aca="false">IF(A452="",0,DAY(EOMONTH(A452,0)))</f>
        <v>0</v>
      </c>
      <c r="J452" s="23" t="n">
        <f aca="false">N(D452)-N(E452)</f>
        <v>0</v>
      </c>
      <c r="K452" s="23" t="n">
        <f aca="false">IF(I452=0,0,N(D452)/I452)</f>
        <v>0</v>
      </c>
      <c r="L452" s="24" t="n">
        <f aca="false">IF(A452="",0,IFERROR(INDEX(Tariff!$B$6:$F$13,MATCH(C452,Tariff!$A$6:$A$13,0),MATCH(B452,Tariff!$B$5:$F$5,0)),0))</f>
        <v>0</v>
      </c>
      <c r="M452" s="23" t="n">
        <f aca="false">J452*L452</f>
        <v>0</v>
      </c>
      <c r="N452" s="23" t="n">
        <f aca="false">N(F452)-M452</f>
        <v>0</v>
      </c>
      <c r="O452" s="25" t="n">
        <f aca="false">IF(M452=0,0,N452/M452)</f>
        <v>0</v>
      </c>
      <c r="P452" s="23" t="n">
        <f aca="false">N(F452)-N(G452)</f>
        <v>0</v>
      </c>
      <c r="Q452" s="25" t="n">
        <f aca="false">IF(N(H452)=0,0,N(D452)/H452-1)</f>
        <v>0</v>
      </c>
    </row>
    <row r="453" customFormat="false" ht="15" hidden="false" customHeight="false" outlineLevel="0" collapsed="false">
      <c r="A453" s="21"/>
      <c r="B453" s="8"/>
      <c r="C453" s="8"/>
      <c r="D453" s="19"/>
      <c r="E453" s="19"/>
      <c r="F453" s="19"/>
      <c r="G453" s="19"/>
      <c r="H453" s="19"/>
      <c r="I453" s="22" t="n">
        <f aca="false">IF(A453="",0,DAY(EOMONTH(A453,0)))</f>
        <v>0</v>
      </c>
      <c r="J453" s="23" t="n">
        <f aca="false">N(D453)-N(E453)</f>
        <v>0</v>
      </c>
      <c r="K453" s="23" t="n">
        <f aca="false">IF(I453=0,0,N(D453)/I453)</f>
        <v>0</v>
      </c>
      <c r="L453" s="24" t="n">
        <f aca="false">IF(A453="",0,IFERROR(INDEX(Tariff!$B$6:$F$13,MATCH(C453,Tariff!$A$6:$A$13,0),MATCH(B453,Tariff!$B$5:$F$5,0)),0))</f>
        <v>0</v>
      </c>
      <c r="M453" s="23" t="n">
        <f aca="false">J453*L453</f>
        <v>0</v>
      </c>
      <c r="N453" s="23" t="n">
        <f aca="false">N(F453)-M453</f>
        <v>0</v>
      </c>
      <c r="O453" s="25" t="n">
        <f aca="false">IF(M453=0,0,N453/M453)</f>
        <v>0</v>
      </c>
      <c r="P453" s="23" t="n">
        <f aca="false">N(F453)-N(G453)</f>
        <v>0</v>
      </c>
      <c r="Q453" s="25" t="n">
        <f aca="false">IF(N(H453)=0,0,N(D453)/H453-1)</f>
        <v>0</v>
      </c>
    </row>
    <row r="454" customFormat="false" ht="15" hidden="false" customHeight="false" outlineLevel="0" collapsed="false">
      <c r="A454" s="21"/>
      <c r="B454" s="8"/>
      <c r="C454" s="8"/>
      <c r="D454" s="19"/>
      <c r="E454" s="19"/>
      <c r="F454" s="19"/>
      <c r="G454" s="19"/>
      <c r="H454" s="19"/>
      <c r="I454" s="22" t="n">
        <f aca="false">IF(A454="",0,DAY(EOMONTH(A454,0)))</f>
        <v>0</v>
      </c>
      <c r="J454" s="23" t="n">
        <f aca="false">N(D454)-N(E454)</f>
        <v>0</v>
      </c>
      <c r="K454" s="23" t="n">
        <f aca="false">IF(I454=0,0,N(D454)/I454)</f>
        <v>0</v>
      </c>
      <c r="L454" s="24" t="n">
        <f aca="false">IF(A454="",0,IFERROR(INDEX(Tariff!$B$6:$F$13,MATCH(C454,Tariff!$A$6:$A$13,0),MATCH(B454,Tariff!$B$5:$F$5,0)),0))</f>
        <v>0</v>
      </c>
      <c r="M454" s="23" t="n">
        <f aca="false">J454*L454</f>
        <v>0</v>
      </c>
      <c r="N454" s="23" t="n">
        <f aca="false">N(F454)-M454</f>
        <v>0</v>
      </c>
      <c r="O454" s="25" t="n">
        <f aca="false">IF(M454=0,0,N454/M454)</f>
        <v>0</v>
      </c>
      <c r="P454" s="23" t="n">
        <f aca="false">N(F454)-N(G454)</f>
        <v>0</v>
      </c>
      <c r="Q454" s="25" t="n">
        <f aca="false">IF(N(H454)=0,0,N(D454)/H454-1)</f>
        <v>0</v>
      </c>
    </row>
    <row r="455" customFormat="false" ht="15" hidden="false" customHeight="false" outlineLevel="0" collapsed="false">
      <c r="A455" s="21"/>
      <c r="B455" s="8"/>
      <c r="C455" s="8"/>
      <c r="D455" s="19"/>
      <c r="E455" s="19"/>
      <c r="F455" s="19"/>
      <c r="G455" s="19"/>
      <c r="H455" s="19"/>
      <c r="I455" s="22" t="n">
        <f aca="false">IF(A455="",0,DAY(EOMONTH(A455,0)))</f>
        <v>0</v>
      </c>
      <c r="J455" s="23" t="n">
        <f aca="false">N(D455)-N(E455)</f>
        <v>0</v>
      </c>
      <c r="K455" s="23" t="n">
        <f aca="false">IF(I455=0,0,N(D455)/I455)</f>
        <v>0</v>
      </c>
      <c r="L455" s="24" t="n">
        <f aca="false">IF(A455="",0,IFERROR(INDEX(Tariff!$B$6:$F$13,MATCH(C455,Tariff!$A$6:$A$13,0),MATCH(B455,Tariff!$B$5:$F$5,0)),0))</f>
        <v>0</v>
      </c>
      <c r="M455" s="23" t="n">
        <f aca="false">J455*L455</f>
        <v>0</v>
      </c>
      <c r="N455" s="23" t="n">
        <f aca="false">N(F455)-M455</f>
        <v>0</v>
      </c>
      <c r="O455" s="25" t="n">
        <f aca="false">IF(M455=0,0,N455/M455)</f>
        <v>0</v>
      </c>
      <c r="P455" s="23" t="n">
        <f aca="false">N(F455)-N(G455)</f>
        <v>0</v>
      </c>
      <c r="Q455" s="25" t="n">
        <f aca="false">IF(N(H455)=0,0,N(D455)/H455-1)</f>
        <v>0</v>
      </c>
    </row>
    <row r="456" customFormat="false" ht="15" hidden="false" customHeight="false" outlineLevel="0" collapsed="false">
      <c r="A456" s="21"/>
      <c r="B456" s="8"/>
      <c r="C456" s="8"/>
      <c r="D456" s="19"/>
      <c r="E456" s="19"/>
      <c r="F456" s="19"/>
      <c r="G456" s="19"/>
      <c r="H456" s="19"/>
      <c r="I456" s="22" t="n">
        <f aca="false">IF(A456="",0,DAY(EOMONTH(A456,0)))</f>
        <v>0</v>
      </c>
      <c r="J456" s="23" t="n">
        <f aca="false">N(D456)-N(E456)</f>
        <v>0</v>
      </c>
      <c r="K456" s="23" t="n">
        <f aca="false">IF(I456=0,0,N(D456)/I456)</f>
        <v>0</v>
      </c>
      <c r="L456" s="24" t="n">
        <f aca="false">IF(A456="",0,IFERROR(INDEX(Tariff!$B$6:$F$13,MATCH(C456,Tariff!$A$6:$A$13,0),MATCH(B456,Tariff!$B$5:$F$5,0)),0))</f>
        <v>0</v>
      </c>
      <c r="M456" s="23" t="n">
        <f aca="false">J456*L456</f>
        <v>0</v>
      </c>
      <c r="N456" s="23" t="n">
        <f aca="false">N(F456)-M456</f>
        <v>0</v>
      </c>
      <c r="O456" s="25" t="n">
        <f aca="false">IF(M456=0,0,N456/M456)</f>
        <v>0</v>
      </c>
      <c r="P456" s="23" t="n">
        <f aca="false">N(F456)-N(G456)</f>
        <v>0</v>
      </c>
      <c r="Q456" s="25" t="n">
        <f aca="false">IF(N(H456)=0,0,N(D456)/H456-1)</f>
        <v>0</v>
      </c>
    </row>
    <row r="457" customFormat="false" ht="15" hidden="false" customHeight="false" outlineLevel="0" collapsed="false">
      <c r="A457" s="21"/>
      <c r="B457" s="8"/>
      <c r="C457" s="8"/>
      <c r="D457" s="19"/>
      <c r="E457" s="19"/>
      <c r="F457" s="19"/>
      <c r="G457" s="19"/>
      <c r="H457" s="19"/>
      <c r="I457" s="22" t="n">
        <f aca="false">IF(A457="",0,DAY(EOMONTH(A457,0)))</f>
        <v>0</v>
      </c>
      <c r="J457" s="23" t="n">
        <f aca="false">N(D457)-N(E457)</f>
        <v>0</v>
      </c>
      <c r="K457" s="23" t="n">
        <f aca="false">IF(I457=0,0,N(D457)/I457)</f>
        <v>0</v>
      </c>
      <c r="L457" s="24" t="n">
        <f aca="false">IF(A457="",0,IFERROR(INDEX(Tariff!$B$6:$F$13,MATCH(C457,Tariff!$A$6:$A$13,0),MATCH(B457,Tariff!$B$5:$F$5,0)),0))</f>
        <v>0</v>
      </c>
      <c r="M457" s="23" t="n">
        <f aca="false">J457*L457</f>
        <v>0</v>
      </c>
      <c r="N457" s="23" t="n">
        <f aca="false">N(F457)-M457</f>
        <v>0</v>
      </c>
      <c r="O457" s="25" t="n">
        <f aca="false">IF(M457=0,0,N457/M457)</f>
        <v>0</v>
      </c>
      <c r="P457" s="23" t="n">
        <f aca="false">N(F457)-N(G457)</f>
        <v>0</v>
      </c>
      <c r="Q457" s="25" t="n">
        <f aca="false">IF(N(H457)=0,0,N(D457)/H457-1)</f>
        <v>0</v>
      </c>
    </row>
    <row r="458" customFormat="false" ht="15" hidden="false" customHeight="false" outlineLevel="0" collapsed="false">
      <c r="A458" s="21"/>
      <c r="B458" s="8"/>
      <c r="C458" s="8"/>
      <c r="D458" s="19"/>
      <c r="E458" s="19"/>
      <c r="F458" s="19"/>
      <c r="G458" s="19"/>
      <c r="H458" s="19"/>
      <c r="I458" s="22" t="n">
        <f aca="false">IF(A458="",0,DAY(EOMONTH(A458,0)))</f>
        <v>0</v>
      </c>
      <c r="J458" s="23" t="n">
        <f aca="false">N(D458)-N(E458)</f>
        <v>0</v>
      </c>
      <c r="K458" s="23" t="n">
        <f aca="false">IF(I458=0,0,N(D458)/I458)</f>
        <v>0</v>
      </c>
      <c r="L458" s="24" t="n">
        <f aca="false">IF(A458="",0,IFERROR(INDEX(Tariff!$B$6:$F$13,MATCH(C458,Tariff!$A$6:$A$13,0),MATCH(B458,Tariff!$B$5:$F$5,0)),0))</f>
        <v>0</v>
      </c>
      <c r="M458" s="23" t="n">
        <f aca="false">J458*L458</f>
        <v>0</v>
      </c>
      <c r="N458" s="23" t="n">
        <f aca="false">N(F458)-M458</f>
        <v>0</v>
      </c>
      <c r="O458" s="25" t="n">
        <f aca="false">IF(M458=0,0,N458/M458)</f>
        <v>0</v>
      </c>
      <c r="P458" s="23" t="n">
        <f aca="false">N(F458)-N(G458)</f>
        <v>0</v>
      </c>
      <c r="Q458" s="25" t="n">
        <f aca="false">IF(N(H458)=0,0,N(D458)/H458-1)</f>
        <v>0</v>
      </c>
    </row>
    <row r="459" customFormat="false" ht="15" hidden="false" customHeight="false" outlineLevel="0" collapsed="false">
      <c r="A459" s="21"/>
      <c r="B459" s="8"/>
      <c r="C459" s="8"/>
      <c r="D459" s="19"/>
      <c r="E459" s="19"/>
      <c r="F459" s="19"/>
      <c r="G459" s="19"/>
      <c r="H459" s="19"/>
      <c r="I459" s="22" t="n">
        <f aca="false">IF(A459="",0,DAY(EOMONTH(A459,0)))</f>
        <v>0</v>
      </c>
      <c r="J459" s="23" t="n">
        <f aca="false">N(D459)-N(E459)</f>
        <v>0</v>
      </c>
      <c r="K459" s="23" t="n">
        <f aca="false">IF(I459=0,0,N(D459)/I459)</f>
        <v>0</v>
      </c>
      <c r="L459" s="24" t="n">
        <f aca="false">IF(A459="",0,IFERROR(INDEX(Tariff!$B$6:$F$13,MATCH(C459,Tariff!$A$6:$A$13,0),MATCH(B459,Tariff!$B$5:$F$5,0)),0))</f>
        <v>0</v>
      </c>
      <c r="M459" s="23" t="n">
        <f aca="false">J459*L459</f>
        <v>0</v>
      </c>
      <c r="N459" s="23" t="n">
        <f aca="false">N(F459)-M459</f>
        <v>0</v>
      </c>
      <c r="O459" s="25" t="n">
        <f aca="false">IF(M459=0,0,N459/M459)</f>
        <v>0</v>
      </c>
      <c r="P459" s="23" t="n">
        <f aca="false">N(F459)-N(G459)</f>
        <v>0</v>
      </c>
      <c r="Q459" s="25" t="n">
        <f aca="false">IF(N(H459)=0,0,N(D459)/H459-1)</f>
        <v>0</v>
      </c>
    </row>
    <row r="460" customFormat="false" ht="15" hidden="false" customHeight="false" outlineLevel="0" collapsed="false">
      <c r="A460" s="21"/>
      <c r="B460" s="8"/>
      <c r="C460" s="8"/>
      <c r="D460" s="19"/>
      <c r="E460" s="19"/>
      <c r="F460" s="19"/>
      <c r="G460" s="19"/>
      <c r="H460" s="19"/>
      <c r="I460" s="22" t="n">
        <f aca="false">IF(A460="",0,DAY(EOMONTH(A460,0)))</f>
        <v>0</v>
      </c>
      <c r="J460" s="23" t="n">
        <f aca="false">N(D460)-N(E460)</f>
        <v>0</v>
      </c>
      <c r="K460" s="23" t="n">
        <f aca="false">IF(I460=0,0,N(D460)/I460)</f>
        <v>0</v>
      </c>
      <c r="L460" s="24" t="n">
        <f aca="false">IF(A460="",0,IFERROR(INDEX(Tariff!$B$6:$F$13,MATCH(C460,Tariff!$A$6:$A$13,0),MATCH(B460,Tariff!$B$5:$F$5,0)),0))</f>
        <v>0</v>
      </c>
      <c r="M460" s="23" t="n">
        <f aca="false">J460*L460</f>
        <v>0</v>
      </c>
      <c r="N460" s="23" t="n">
        <f aca="false">N(F460)-M460</f>
        <v>0</v>
      </c>
      <c r="O460" s="25" t="n">
        <f aca="false">IF(M460=0,0,N460/M460)</f>
        <v>0</v>
      </c>
      <c r="P460" s="23" t="n">
        <f aca="false">N(F460)-N(G460)</f>
        <v>0</v>
      </c>
      <c r="Q460" s="25" t="n">
        <f aca="false">IF(N(H460)=0,0,N(D460)/H460-1)</f>
        <v>0</v>
      </c>
    </row>
    <row r="461" customFormat="false" ht="15" hidden="false" customHeight="false" outlineLevel="0" collapsed="false">
      <c r="A461" s="21"/>
      <c r="B461" s="8"/>
      <c r="C461" s="8"/>
      <c r="D461" s="19"/>
      <c r="E461" s="19"/>
      <c r="F461" s="19"/>
      <c r="G461" s="19"/>
      <c r="H461" s="19"/>
      <c r="I461" s="22" t="n">
        <f aca="false">IF(A461="",0,DAY(EOMONTH(A461,0)))</f>
        <v>0</v>
      </c>
      <c r="J461" s="23" t="n">
        <f aca="false">N(D461)-N(E461)</f>
        <v>0</v>
      </c>
      <c r="K461" s="23" t="n">
        <f aca="false">IF(I461=0,0,N(D461)/I461)</f>
        <v>0</v>
      </c>
      <c r="L461" s="24" t="n">
        <f aca="false">IF(A461="",0,IFERROR(INDEX(Tariff!$B$6:$F$13,MATCH(C461,Tariff!$A$6:$A$13,0),MATCH(B461,Tariff!$B$5:$F$5,0)),0))</f>
        <v>0</v>
      </c>
      <c r="M461" s="23" t="n">
        <f aca="false">J461*L461</f>
        <v>0</v>
      </c>
      <c r="N461" s="23" t="n">
        <f aca="false">N(F461)-M461</f>
        <v>0</v>
      </c>
      <c r="O461" s="25" t="n">
        <f aca="false">IF(M461=0,0,N461/M461)</f>
        <v>0</v>
      </c>
      <c r="P461" s="23" t="n">
        <f aca="false">N(F461)-N(G461)</f>
        <v>0</v>
      </c>
      <c r="Q461" s="25" t="n">
        <f aca="false">IF(N(H461)=0,0,N(D461)/H461-1)</f>
        <v>0</v>
      </c>
    </row>
    <row r="462" customFormat="false" ht="15" hidden="false" customHeight="false" outlineLevel="0" collapsed="false">
      <c r="A462" s="21"/>
      <c r="B462" s="8"/>
      <c r="C462" s="8"/>
      <c r="D462" s="19"/>
      <c r="E462" s="19"/>
      <c r="F462" s="19"/>
      <c r="G462" s="19"/>
      <c r="H462" s="19"/>
      <c r="I462" s="22" t="n">
        <f aca="false">IF(A462="",0,DAY(EOMONTH(A462,0)))</f>
        <v>0</v>
      </c>
      <c r="J462" s="23" t="n">
        <f aca="false">N(D462)-N(E462)</f>
        <v>0</v>
      </c>
      <c r="K462" s="23" t="n">
        <f aca="false">IF(I462=0,0,N(D462)/I462)</f>
        <v>0</v>
      </c>
      <c r="L462" s="24" t="n">
        <f aca="false">IF(A462="",0,IFERROR(INDEX(Tariff!$B$6:$F$13,MATCH(C462,Tariff!$A$6:$A$13,0),MATCH(B462,Tariff!$B$5:$F$5,0)),0))</f>
        <v>0</v>
      </c>
      <c r="M462" s="23" t="n">
        <f aca="false">J462*L462</f>
        <v>0</v>
      </c>
      <c r="N462" s="23" t="n">
        <f aca="false">N(F462)-M462</f>
        <v>0</v>
      </c>
      <c r="O462" s="25" t="n">
        <f aca="false">IF(M462=0,0,N462/M462)</f>
        <v>0</v>
      </c>
      <c r="P462" s="23" t="n">
        <f aca="false">N(F462)-N(G462)</f>
        <v>0</v>
      </c>
      <c r="Q462" s="25" t="n">
        <f aca="false">IF(N(H462)=0,0,N(D462)/H462-1)</f>
        <v>0</v>
      </c>
    </row>
    <row r="463" customFormat="false" ht="15" hidden="false" customHeight="false" outlineLevel="0" collapsed="false">
      <c r="A463" s="21"/>
      <c r="B463" s="8"/>
      <c r="C463" s="8"/>
      <c r="D463" s="19"/>
      <c r="E463" s="19"/>
      <c r="F463" s="19"/>
      <c r="G463" s="19"/>
      <c r="H463" s="19"/>
      <c r="I463" s="22" t="n">
        <f aca="false">IF(A463="",0,DAY(EOMONTH(A463,0)))</f>
        <v>0</v>
      </c>
      <c r="J463" s="23" t="n">
        <f aca="false">N(D463)-N(E463)</f>
        <v>0</v>
      </c>
      <c r="K463" s="23" t="n">
        <f aca="false">IF(I463=0,0,N(D463)/I463)</f>
        <v>0</v>
      </c>
      <c r="L463" s="24" t="n">
        <f aca="false">IF(A463="",0,IFERROR(INDEX(Tariff!$B$6:$F$13,MATCH(C463,Tariff!$A$6:$A$13,0),MATCH(B463,Tariff!$B$5:$F$5,0)),0))</f>
        <v>0</v>
      </c>
      <c r="M463" s="23" t="n">
        <f aca="false">J463*L463</f>
        <v>0</v>
      </c>
      <c r="N463" s="23" t="n">
        <f aca="false">N(F463)-M463</f>
        <v>0</v>
      </c>
      <c r="O463" s="25" t="n">
        <f aca="false">IF(M463=0,0,N463/M463)</f>
        <v>0</v>
      </c>
      <c r="P463" s="23" t="n">
        <f aca="false">N(F463)-N(G463)</f>
        <v>0</v>
      </c>
      <c r="Q463" s="25" t="n">
        <f aca="false">IF(N(H463)=0,0,N(D463)/H463-1)</f>
        <v>0</v>
      </c>
    </row>
    <row r="464" customFormat="false" ht="15" hidden="false" customHeight="false" outlineLevel="0" collapsed="false">
      <c r="A464" s="21"/>
      <c r="B464" s="8"/>
      <c r="C464" s="8"/>
      <c r="D464" s="19"/>
      <c r="E464" s="19"/>
      <c r="F464" s="19"/>
      <c r="G464" s="19"/>
      <c r="H464" s="19"/>
      <c r="I464" s="22" t="n">
        <f aca="false">IF(A464="",0,DAY(EOMONTH(A464,0)))</f>
        <v>0</v>
      </c>
      <c r="J464" s="23" t="n">
        <f aca="false">N(D464)-N(E464)</f>
        <v>0</v>
      </c>
      <c r="K464" s="23" t="n">
        <f aca="false">IF(I464=0,0,N(D464)/I464)</f>
        <v>0</v>
      </c>
      <c r="L464" s="24" t="n">
        <f aca="false">IF(A464="",0,IFERROR(INDEX(Tariff!$B$6:$F$13,MATCH(C464,Tariff!$A$6:$A$13,0),MATCH(B464,Tariff!$B$5:$F$5,0)),0))</f>
        <v>0</v>
      </c>
      <c r="M464" s="23" t="n">
        <f aca="false">J464*L464</f>
        <v>0</v>
      </c>
      <c r="N464" s="23" t="n">
        <f aca="false">N(F464)-M464</f>
        <v>0</v>
      </c>
      <c r="O464" s="25" t="n">
        <f aca="false">IF(M464=0,0,N464/M464)</f>
        <v>0</v>
      </c>
      <c r="P464" s="23" t="n">
        <f aca="false">N(F464)-N(G464)</f>
        <v>0</v>
      </c>
      <c r="Q464" s="25" t="n">
        <f aca="false">IF(N(H464)=0,0,N(D464)/H464-1)</f>
        <v>0</v>
      </c>
    </row>
    <row r="465" customFormat="false" ht="15" hidden="false" customHeight="false" outlineLevel="0" collapsed="false">
      <c r="A465" s="21"/>
      <c r="B465" s="8"/>
      <c r="C465" s="8"/>
      <c r="D465" s="19"/>
      <c r="E465" s="19"/>
      <c r="F465" s="19"/>
      <c r="G465" s="19"/>
      <c r="H465" s="19"/>
      <c r="I465" s="22" t="n">
        <f aca="false">IF(A465="",0,DAY(EOMONTH(A465,0)))</f>
        <v>0</v>
      </c>
      <c r="J465" s="23" t="n">
        <f aca="false">N(D465)-N(E465)</f>
        <v>0</v>
      </c>
      <c r="K465" s="23" t="n">
        <f aca="false">IF(I465=0,0,N(D465)/I465)</f>
        <v>0</v>
      </c>
      <c r="L465" s="24" t="n">
        <f aca="false">IF(A465="",0,IFERROR(INDEX(Tariff!$B$6:$F$13,MATCH(C465,Tariff!$A$6:$A$13,0),MATCH(B465,Tariff!$B$5:$F$5,0)),0))</f>
        <v>0</v>
      </c>
      <c r="M465" s="23" t="n">
        <f aca="false">J465*L465</f>
        <v>0</v>
      </c>
      <c r="N465" s="23" t="n">
        <f aca="false">N(F465)-M465</f>
        <v>0</v>
      </c>
      <c r="O465" s="25" t="n">
        <f aca="false">IF(M465=0,0,N465/M465)</f>
        <v>0</v>
      </c>
      <c r="P465" s="23" t="n">
        <f aca="false">N(F465)-N(G465)</f>
        <v>0</v>
      </c>
      <c r="Q465" s="25" t="n">
        <f aca="false">IF(N(H465)=0,0,N(D465)/H465-1)</f>
        <v>0</v>
      </c>
    </row>
    <row r="466" customFormat="false" ht="15" hidden="false" customHeight="false" outlineLevel="0" collapsed="false">
      <c r="A466" s="21"/>
      <c r="B466" s="8"/>
      <c r="C466" s="8"/>
      <c r="D466" s="19"/>
      <c r="E466" s="19"/>
      <c r="F466" s="19"/>
      <c r="G466" s="19"/>
      <c r="H466" s="19"/>
      <c r="I466" s="22" t="n">
        <f aca="false">IF(A466="",0,DAY(EOMONTH(A466,0)))</f>
        <v>0</v>
      </c>
      <c r="J466" s="23" t="n">
        <f aca="false">N(D466)-N(E466)</f>
        <v>0</v>
      </c>
      <c r="K466" s="23" t="n">
        <f aca="false">IF(I466=0,0,N(D466)/I466)</f>
        <v>0</v>
      </c>
      <c r="L466" s="24" t="n">
        <f aca="false">IF(A466="",0,IFERROR(INDEX(Tariff!$B$6:$F$13,MATCH(C466,Tariff!$A$6:$A$13,0),MATCH(B466,Tariff!$B$5:$F$5,0)),0))</f>
        <v>0</v>
      </c>
      <c r="M466" s="23" t="n">
        <f aca="false">J466*L466</f>
        <v>0</v>
      </c>
      <c r="N466" s="23" t="n">
        <f aca="false">N(F466)-M466</f>
        <v>0</v>
      </c>
      <c r="O466" s="25" t="n">
        <f aca="false">IF(M466=0,0,N466/M466)</f>
        <v>0</v>
      </c>
      <c r="P466" s="23" t="n">
        <f aca="false">N(F466)-N(G466)</f>
        <v>0</v>
      </c>
      <c r="Q466" s="25" t="n">
        <f aca="false">IF(N(H466)=0,0,N(D466)/H466-1)</f>
        <v>0</v>
      </c>
    </row>
    <row r="467" customFormat="false" ht="15" hidden="false" customHeight="false" outlineLevel="0" collapsed="false">
      <c r="A467" s="21"/>
      <c r="B467" s="8"/>
      <c r="C467" s="8"/>
      <c r="D467" s="19"/>
      <c r="E467" s="19"/>
      <c r="F467" s="19"/>
      <c r="G467" s="19"/>
      <c r="H467" s="19"/>
      <c r="I467" s="22" t="n">
        <f aca="false">IF(A467="",0,DAY(EOMONTH(A467,0)))</f>
        <v>0</v>
      </c>
      <c r="J467" s="23" t="n">
        <f aca="false">N(D467)-N(E467)</f>
        <v>0</v>
      </c>
      <c r="K467" s="23" t="n">
        <f aca="false">IF(I467=0,0,N(D467)/I467)</f>
        <v>0</v>
      </c>
      <c r="L467" s="24" t="n">
        <f aca="false">IF(A467="",0,IFERROR(INDEX(Tariff!$B$6:$F$13,MATCH(C467,Tariff!$A$6:$A$13,0),MATCH(B467,Tariff!$B$5:$F$5,0)),0))</f>
        <v>0</v>
      </c>
      <c r="M467" s="23" t="n">
        <f aca="false">J467*L467</f>
        <v>0</v>
      </c>
      <c r="N467" s="23" t="n">
        <f aca="false">N(F467)-M467</f>
        <v>0</v>
      </c>
      <c r="O467" s="25" t="n">
        <f aca="false">IF(M467=0,0,N467/M467)</f>
        <v>0</v>
      </c>
      <c r="P467" s="23" t="n">
        <f aca="false">N(F467)-N(G467)</f>
        <v>0</v>
      </c>
      <c r="Q467" s="25" t="n">
        <f aca="false">IF(N(H467)=0,0,N(D467)/H467-1)</f>
        <v>0</v>
      </c>
    </row>
    <row r="468" customFormat="false" ht="15" hidden="false" customHeight="false" outlineLevel="0" collapsed="false">
      <c r="A468" s="21"/>
      <c r="B468" s="8"/>
      <c r="C468" s="8"/>
      <c r="D468" s="19"/>
      <c r="E468" s="19"/>
      <c r="F468" s="19"/>
      <c r="G468" s="19"/>
      <c r="H468" s="19"/>
      <c r="I468" s="22" t="n">
        <f aca="false">IF(A468="",0,DAY(EOMONTH(A468,0)))</f>
        <v>0</v>
      </c>
      <c r="J468" s="23" t="n">
        <f aca="false">N(D468)-N(E468)</f>
        <v>0</v>
      </c>
      <c r="K468" s="23" t="n">
        <f aca="false">IF(I468=0,0,N(D468)/I468)</f>
        <v>0</v>
      </c>
      <c r="L468" s="24" t="n">
        <f aca="false">IF(A468="",0,IFERROR(INDEX(Tariff!$B$6:$F$13,MATCH(C468,Tariff!$A$6:$A$13,0),MATCH(B468,Tariff!$B$5:$F$5,0)),0))</f>
        <v>0</v>
      </c>
      <c r="M468" s="23" t="n">
        <f aca="false">J468*L468</f>
        <v>0</v>
      </c>
      <c r="N468" s="23" t="n">
        <f aca="false">N(F468)-M468</f>
        <v>0</v>
      </c>
      <c r="O468" s="25" t="n">
        <f aca="false">IF(M468=0,0,N468/M468)</f>
        <v>0</v>
      </c>
      <c r="P468" s="23" t="n">
        <f aca="false">N(F468)-N(G468)</f>
        <v>0</v>
      </c>
      <c r="Q468" s="25" t="n">
        <f aca="false">IF(N(H468)=0,0,N(D468)/H468-1)</f>
        <v>0</v>
      </c>
    </row>
    <row r="469" customFormat="false" ht="15" hidden="false" customHeight="false" outlineLevel="0" collapsed="false">
      <c r="A469" s="21"/>
      <c r="B469" s="8"/>
      <c r="C469" s="8"/>
      <c r="D469" s="19"/>
      <c r="E469" s="19"/>
      <c r="F469" s="19"/>
      <c r="G469" s="19"/>
      <c r="H469" s="19"/>
      <c r="I469" s="22" t="n">
        <f aca="false">IF(A469="",0,DAY(EOMONTH(A469,0)))</f>
        <v>0</v>
      </c>
      <c r="J469" s="23" t="n">
        <f aca="false">N(D469)-N(E469)</f>
        <v>0</v>
      </c>
      <c r="K469" s="23" t="n">
        <f aca="false">IF(I469=0,0,N(D469)/I469)</f>
        <v>0</v>
      </c>
      <c r="L469" s="24" t="n">
        <f aca="false">IF(A469="",0,IFERROR(INDEX(Tariff!$B$6:$F$13,MATCH(C469,Tariff!$A$6:$A$13,0),MATCH(B469,Tariff!$B$5:$F$5,0)),0))</f>
        <v>0</v>
      </c>
      <c r="M469" s="23" t="n">
        <f aca="false">J469*L469</f>
        <v>0</v>
      </c>
      <c r="N469" s="23" t="n">
        <f aca="false">N(F469)-M469</f>
        <v>0</v>
      </c>
      <c r="O469" s="25" t="n">
        <f aca="false">IF(M469=0,0,N469/M469)</f>
        <v>0</v>
      </c>
      <c r="P469" s="23" t="n">
        <f aca="false">N(F469)-N(G469)</f>
        <v>0</v>
      </c>
      <c r="Q469" s="25" t="n">
        <f aca="false">IF(N(H469)=0,0,N(D469)/H469-1)</f>
        <v>0</v>
      </c>
    </row>
    <row r="470" customFormat="false" ht="15" hidden="false" customHeight="false" outlineLevel="0" collapsed="false">
      <c r="A470" s="21"/>
      <c r="B470" s="8"/>
      <c r="C470" s="8"/>
      <c r="D470" s="19"/>
      <c r="E470" s="19"/>
      <c r="F470" s="19"/>
      <c r="G470" s="19"/>
      <c r="H470" s="19"/>
      <c r="I470" s="22" t="n">
        <f aca="false">IF(A470="",0,DAY(EOMONTH(A470,0)))</f>
        <v>0</v>
      </c>
      <c r="J470" s="23" t="n">
        <f aca="false">N(D470)-N(E470)</f>
        <v>0</v>
      </c>
      <c r="K470" s="23" t="n">
        <f aca="false">IF(I470=0,0,N(D470)/I470)</f>
        <v>0</v>
      </c>
      <c r="L470" s="24" t="n">
        <f aca="false">IF(A470="",0,IFERROR(INDEX(Tariff!$B$6:$F$13,MATCH(C470,Tariff!$A$6:$A$13,0),MATCH(B470,Tariff!$B$5:$F$5,0)),0))</f>
        <v>0</v>
      </c>
      <c r="M470" s="23" t="n">
        <f aca="false">J470*L470</f>
        <v>0</v>
      </c>
      <c r="N470" s="23" t="n">
        <f aca="false">N(F470)-M470</f>
        <v>0</v>
      </c>
      <c r="O470" s="25" t="n">
        <f aca="false">IF(M470=0,0,N470/M470)</f>
        <v>0</v>
      </c>
      <c r="P470" s="23" t="n">
        <f aca="false">N(F470)-N(G470)</f>
        <v>0</v>
      </c>
      <c r="Q470" s="25" t="n">
        <f aca="false">IF(N(H470)=0,0,N(D470)/H470-1)</f>
        <v>0</v>
      </c>
    </row>
    <row r="471" customFormat="false" ht="15" hidden="false" customHeight="false" outlineLevel="0" collapsed="false">
      <c r="A471" s="21"/>
      <c r="B471" s="8"/>
      <c r="C471" s="8"/>
      <c r="D471" s="19"/>
      <c r="E471" s="19"/>
      <c r="F471" s="19"/>
      <c r="G471" s="19"/>
      <c r="H471" s="19"/>
      <c r="I471" s="22" t="n">
        <f aca="false">IF(A471="",0,DAY(EOMONTH(A471,0)))</f>
        <v>0</v>
      </c>
      <c r="J471" s="23" t="n">
        <f aca="false">N(D471)-N(E471)</f>
        <v>0</v>
      </c>
      <c r="K471" s="23" t="n">
        <f aca="false">IF(I471=0,0,N(D471)/I471)</f>
        <v>0</v>
      </c>
      <c r="L471" s="24" t="n">
        <f aca="false">IF(A471="",0,IFERROR(INDEX(Tariff!$B$6:$F$13,MATCH(C471,Tariff!$A$6:$A$13,0),MATCH(B471,Tariff!$B$5:$F$5,0)),0))</f>
        <v>0</v>
      </c>
      <c r="M471" s="23" t="n">
        <f aca="false">J471*L471</f>
        <v>0</v>
      </c>
      <c r="N471" s="23" t="n">
        <f aca="false">N(F471)-M471</f>
        <v>0</v>
      </c>
      <c r="O471" s="25" t="n">
        <f aca="false">IF(M471=0,0,N471/M471)</f>
        <v>0</v>
      </c>
      <c r="P471" s="23" t="n">
        <f aca="false">N(F471)-N(G471)</f>
        <v>0</v>
      </c>
      <c r="Q471" s="25" t="n">
        <f aca="false">IF(N(H471)=0,0,N(D471)/H471-1)</f>
        <v>0</v>
      </c>
    </row>
    <row r="472" customFormat="false" ht="15" hidden="false" customHeight="false" outlineLevel="0" collapsed="false">
      <c r="A472" s="21"/>
      <c r="B472" s="8"/>
      <c r="C472" s="8"/>
      <c r="D472" s="19"/>
      <c r="E472" s="19"/>
      <c r="F472" s="19"/>
      <c r="G472" s="19"/>
      <c r="H472" s="19"/>
      <c r="I472" s="22" t="n">
        <f aca="false">IF(A472="",0,DAY(EOMONTH(A472,0)))</f>
        <v>0</v>
      </c>
      <c r="J472" s="23" t="n">
        <f aca="false">N(D472)-N(E472)</f>
        <v>0</v>
      </c>
      <c r="K472" s="23" t="n">
        <f aca="false">IF(I472=0,0,N(D472)/I472)</f>
        <v>0</v>
      </c>
      <c r="L472" s="24" t="n">
        <f aca="false">IF(A472="",0,IFERROR(INDEX(Tariff!$B$6:$F$13,MATCH(C472,Tariff!$A$6:$A$13,0),MATCH(B472,Tariff!$B$5:$F$5,0)),0))</f>
        <v>0</v>
      </c>
      <c r="M472" s="23" t="n">
        <f aca="false">J472*L472</f>
        <v>0</v>
      </c>
      <c r="N472" s="23" t="n">
        <f aca="false">N(F472)-M472</f>
        <v>0</v>
      </c>
      <c r="O472" s="25" t="n">
        <f aca="false">IF(M472=0,0,N472/M472)</f>
        <v>0</v>
      </c>
      <c r="P472" s="23" t="n">
        <f aca="false">N(F472)-N(G472)</f>
        <v>0</v>
      </c>
      <c r="Q472" s="25" t="n">
        <f aca="false">IF(N(H472)=0,0,N(D472)/H472-1)</f>
        <v>0</v>
      </c>
    </row>
    <row r="473" customFormat="false" ht="15" hidden="false" customHeight="false" outlineLevel="0" collapsed="false">
      <c r="A473" s="21"/>
      <c r="B473" s="8"/>
      <c r="C473" s="8"/>
      <c r="D473" s="19"/>
      <c r="E473" s="19"/>
      <c r="F473" s="19"/>
      <c r="G473" s="19"/>
      <c r="H473" s="19"/>
      <c r="I473" s="22" t="n">
        <f aca="false">IF(A473="",0,DAY(EOMONTH(A473,0)))</f>
        <v>0</v>
      </c>
      <c r="J473" s="23" t="n">
        <f aca="false">N(D473)-N(E473)</f>
        <v>0</v>
      </c>
      <c r="K473" s="23" t="n">
        <f aca="false">IF(I473=0,0,N(D473)/I473)</f>
        <v>0</v>
      </c>
      <c r="L473" s="24" t="n">
        <f aca="false">IF(A473="",0,IFERROR(INDEX(Tariff!$B$6:$F$13,MATCH(C473,Tariff!$A$6:$A$13,0),MATCH(B473,Tariff!$B$5:$F$5,0)),0))</f>
        <v>0</v>
      </c>
      <c r="M473" s="23" t="n">
        <f aca="false">J473*L473</f>
        <v>0</v>
      </c>
      <c r="N473" s="23" t="n">
        <f aca="false">N(F473)-M473</f>
        <v>0</v>
      </c>
      <c r="O473" s="25" t="n">
        <f aca="false">IF(M473=0,0,N473/M473)</f>
        <v>0</v>
      </c>
      <c r="P473" s="23" t="n">
        <f aca="false">N(F473)-N(G473)</f>
        <v>0</v>
      </c>
      <c r="Q473" s="25" t="n">
        <f aca="false">IF(N(H473)=0,0,N(D473)/H473-1)</f>
        <v>0</v>
      </c>
    </row>
    <row r="474" customFormat="false" ht="15" hidden="false" customHeight="false" outlineLevel="0" collapsed="false">
      <c r="A474" s="21"/>
      <c r="B474" s="8"/>
      <c r="C474" s="8"/>
      <c r="D474" s="19"/>
      <c r="E474" s="19"/>
      <c r="F474" s="19"/>
      <c r="G474" s="19"/>
      <c r="H474" s="19"/>
      <c r="I474" s="22" t="n">
        <f aca="false">IF(A474="",0,DAY(EOMONTH(A474,0)))</f>
        <v>0</v>
      </c>
      <c r="J474" s="23" t="n">
        <f aca="false">N(D474)-N(E474)</f>
        <v>0</v>
      </c>
      <c r="K474" s="23" t="n">
        <f aca="false">IF(I474=0,0,N(D474)/I474)</f>
        <v>0</v>
      </c>
      <c r="L474" s="24" t="n">
        <f aca="false">IF(A474="",0,IFERROR(INDEX(Tariff!$B$6:$F$13,MATCH(C474,Tariff!$A$6:$A$13,0),MATCH(B474,Tariff!$B$5:$F$5,0)),0))</f>
        <v>0</v>
      </c>
      <c r="M474" s="23" t="n">
        <f aca="false">J474*L474</f>
        <v>0</v>
      </c>
      <c r="N474" s="23" t="n">
        <f aca="false">N(F474)-M474</f>
        <v>0</v>
      </c>
      <c r="O474" s="25" t="n">
        <f aca="false">IF(M474=0,0,N474/M474)</f>
        <v>0</v>
      </c>
      <c r="P474" s="23" t="n">
        <f aca="false">N(F474)-N(G474)</f>
        <v>0</v>
      </c>
      <c r="Q474" s="25" t="n">
        <f aca="false">IF(N(H474)=0,0,N(D474)/H474-1)</f>
        <v>0</v>
      </c>
    </row>
    <row r="475" customFormat="false" ht="15" hidden="false" customHeight="false" outlineLevel="0" collapsed="false">
      <c r="A475" s="21"/>
      <c r="B475" s="8"/>
      <c r="C475" s="8"/>
      <c r="D475" s="19"/>
      <c r="E475" s="19"/>
      <c r="F475" s="19"/>
      <c r="G475" s="19"/>
      <c r="H475" s="19"/>
      <c r="I475" s="22" t="n">
        <f aca="false">IF(A475="",0,DAY(EOMONTH(A475,0)))</f>
        <v>0</v>
      </c>
      <c r="J475" s="23" t="n">
        <f aca="false">N(D475)-N(E475)</f>
        <v>0</v>
      </c>
      <c r="K475" s="23" t="n">
        <f aca="false">IF(I475=0,0,N(D475)/I475)</f>
        <v>0</v>
      </c>
      <c r="L475" s="24" t="n">
        <f aca="false">IF(A475="",0,IFERROR(INDEX(Tariff!$B$6:$F$13,MATCH(C475,Tariff!$A$6:$A$13,0),MATCH(B475,Tariff!$B$5:$F$5,0)),0))</f>
        <v>0</v>
      </c>
      <c r="M475" s="23" t="n">
        <f aca="false">J475*L475</f>
        <v>0</v>
      </c>
      <c r="N475" s="23" t="n">
        <f aca="false">N(F475)-M475</f>
        <v>0</v>
      </c>
      <c r="O475" s="25" t="n">
        <f aca="false">IF(M475=0,0,N475/M475)</f>
        <v>0</v>
      </c>
      <c r="P475" s="23" t="n">
        <f aca="false">N(F475)-N(G475)</f>
        <v>0</v>
      </c>
      <c r="Q475" s="25" t="n">
        <f aca="false">IF(N(H475)=0,0,N(D475)/H475-1)</f>
        <v>0</v>
      </c>
    </row>
    <row r="476" customFormat="false" ht="15" hidden="false" customHeight="false" outlineLevel="0" collapsed="false">
      <c r="A476" s="21"/>
      <c r="B476" s="8"/>
      <c r="C476" s="8"/>
      <c r="D476" s="19"/>
      <c r="E476" s="19"/>
      <c r="F476" s="19"/>
      <c r="G476" s="19"/>
      <c r="H476" s="19"/>
      <c r="I476" s="22" t="n">
        <f aca="false">IF(A476="",0,DAY(EOMONTH(A476,0)))</f>
        <v>0</v>
      </c>
      <c r="J476" s="23" t="n">
        <f aca="false">N(D476)-N(E476)</f>
        <v>0</v>
      </c>
      <c r="K476" s="23" t="n">
        <f aca="false">IF(I476=0,0,N(D476)/I476)</f>
        <v>0</v>
      </c>
      <c r="L476" s="24" t="n">
        <f aca="false">IF(A476="",0,IFERROR(INDEX(Tariff!$B$6:$F$13,MATCH(C476,Tariff!$A$6:$A$13,0),MATCH(B476,Tariff!$B$5:$F$5,0)),0))</f>
        <v>0</v>
      </c>
      <c r="M476" s="23" t="n">
        <f aca="false">J476*L476</f>
        <v>0</v>
      </c>
      <c r="N476" s="23" t="n">
        <f aca="false">N(F476)-M476</f>
        <v>0</v>
      </c>
      <c r="O476" s="25" t="n">
        <f aca="false">IF(M476=0,0,N476/M476)</f>
        <v>0</v>
      </c>
      <c r="P476" s="23" t="n">
        <f aca="false">N(F476)-N(G476)</f>
        <v>0</v>
      </c>
      <c r="Q476" s="25" t="n">
        <f aca="false">IF(N(H476)=0,0,N(D476)/H476-1)</f>
        <v>0</v>
      </c>
    </row>
    <row r="477" customFormat="false" ht="15" hidden="false" customHeight="false" outlineLevel="0" collapsed="false">
      <c r="A477" s="21"/>
      <c r="B477" s="8"/>
      <c r="C477" s="8"/>
      <c r="D477" s="19"/>
      <c r="E477" s="19"/>
      <c r="F477" s="19"/>
      <c r="G477" s="19"/>
      <c r="H477" s="19"/>
      <c r="I477" s="22" t="n">
        <f aca="false">IF(A477="",0,DAY(EOMONTH(A477,0)))</f>
        <v>0</v>
      </c>
      <c r="J477" s="23" t="n">
        <f aca="false">N(D477)-N(E477)</f>
        <v>0</v>
      </c>
      <c r="K477" s="23" t="n">
        <f aca="false">IF(I477=0,0,N(D477)/I477)</f>
        <v>0</v>
      </c>
      <c r="L477" s="24" t="n">
        <f aca="false">IF(A477="",0,IFERROR(INDEX(Tariff!$B$6:$F$13,MATCH(C477,Tariff!$A$6:$A$13,0),MATCH(B477,Tariff!$B$5:$F$5,0)),0))</f>
        <v>0</v>
      </c>
      <c r="M477" s="23" t="n">
        <f aca="false">J477*L477</f>
        <v>0</v>
      </c>
      <c r="N477" s="23" t="n">
        <f aca="false">N(F477)-M477</f>
        <v>0</v>
      </c>
      <c r="O477" s="25" t="n">
        <f aca="false">IF(M477=0,0,N477/M477)</f>
        <v>0</v>
      </c>
      <c r="P477" s="23" t="n">
        <f aca="false">N(F477)-N(G477)</f>
        <v>0</v>
      </c>
      <c r="Q477" s="25" t="n">
        <f aca="false">IF(N(H477)=0,0,N(D477)/H477-1)</f>
        <v>0</v>
      </c>
    </row>
    <row r="478" customFormat="false" ht="15" hidden="false" customHeight="false" outlineLevel="0" collapsed="false">
      <c r="A478" s="21"/>
      <c r="B478" s="8"/>
      <c r="C478" s="8"/>
      <c r="D478" s="19"/>
      <c r="E478" s="19"/>
      <c r="F478" s="19"/>
      <c r="G478" s="19"/>
      <c r="H478" s="19"/>
      <c r="I478" s="22" t="n">
        <f aca="false">IF(A478="",0,DAY(EOMONTH(A478,0)))</f>
        <v>0</v>
      </c>
      <c r="J478" s="23" t="n">
        <f aca="false">N(D478)-N(E478)</f>
        <v>0</v>
      </c>
      <c r="K478" s="23" t="n">
        <f aca="false">IF(I478=0,0,N(D478)/I478)</f>
        <v>0</v>
      </c>
      <c r="L478" s="24" t="n">
        <f aca="false">IF(A478="",0,IFERROR(INDEX(Tariff!$B$6:$F$13,MATCH(C478,Tariff!$A$6:$A$13,0),MATCH(B478,Tariff!$B$5:$F$5,0)),0))</f>
        <v>0</v>
      </c>
      <c r="M478" s="23" t="n">
        <f aca="false">J478*L478</f>
        <v>0</v>
      </c>
      <c r="N478" s="23" t="n">
        <f aca="false">N(F478)-M478</f>
        <v>0</v>
      </c>
      <c r="O478" s="25" t="n">
        <f aca="false">IF(M478=0,0,N478/M478)</f>
        <v>0</v>
      </c>
      <c r="P478" s="23" t="n">
        <f aca="false">N(F478)-N(G478)</f>
        <v>0</v>
      </c>
      <c r="Q478" s="25" t="n">
        <f aca="false">IF(N(H478)=0,0,N(D478)/H478-1)</f>
        <v>0</v>
      </c>
    </row>
    <row r="479" customFormat="false" ht="15" hidden="false" customHeight="false" outlineLevel="0" collapsed="false">
      <c r="A479" s="21"/>
      <c r="B479" s="8"/>
      <c r="C479" s="8"/>
      <c r="D479" s="19"/>
      <c r="E479" s="19"/>
      <c r="F479" s="19"/>
      <c r="G479" s="19"/>
      <c r="H479" s="19"/>
      <c r="I479" s="22" t="n">
        <f aca="false">IF(A479="",0,DAY(EOMONTH(A479,0)))</f>
        <v>0</v>
      </c>
      <c r="J479" s="23" t="n">
        <f aca="false">N(D479)-N(E479)</f>
        <v>0</v>
      </c>
      <c r="K479" s="23" t="n">
        <f aca="false">IF(I479=0,0,N(D479)/I479)</f>
        <v>0</v>
      </c>
      <c r="L479" s="24" t="n">
        <f aca="false">IF(A479="",0,IFERROR(INDEX(Tariff!$B$6:$F$13,MATCH(C479,Tariff!$A$6:$A$13,0),MATCH(B479,Tariff!$B$5:$F$5,0)),0))</f>
        <v>0</v>
      </c>
      <c r="M479" s="23" t="n">
        <f aca="false">J479*L479</f>
        <v>0</v>
      </c>
      <c r="N479" s="23" t="n">
        <f aca="false">N(F479)-M479</f>
        <v>0</v>
      </c>
      <c r="O479" s="25" t="n">
        <f aca="false">IF(M479=0,0,N479/M479)</f>
        <v>0</v>
      </c>
      <c r="P479" s="23" t="n">
        <f aca="false">N(F479)-N(G479)</f>
        <v>0</v>
      </c>
      <c r="Q479" s="25" t="n">
        <f aca="false">IF(N(H479)=0,0,N(D479)/H479-1)</f>
        <v>0</v>
      </c>
    </row>
    <row r="480" customFormat="false" ht="15" hidden="false" customHeight="false" outlineLevel="0" collapsed="false">
      <c r="A480" s="21"/>
      <c r="B480" s="8"/>
      <c r="C480" s="8"/>
      <c r="D480" s="19"/>
      <c r="E480" s="19"/>
      <c r="F480" s="19"/>
      <c r="G480" s="19"/>
      <c r="H480" s="19"/>
      <c r="I480" s="22" t="n">
        <f aca="false">IF(A480="",0,DAY(EOMONTH(A480,0)))</f>
        <v>0</v>
      </c>
      <c r="J480" s="23" t="n">
        <f aca="false">N(D480)-N(E480)</f>
        <v>0</v>
      </c>
      <c r="K480" s="23" t="n">
        <f aca="false">IF(I480=0,0,N(D480)/I480)</f>
        <v>0</v>
      </c>
      <c r="L480" s="24" t="n">
        <f aca="false">IF(A480="",0,IFERROR(INDEX(Tariff!$B$6:$F$13,MATCH(C480,Tariff!$A$6:$A$13,0),MATCH(B480,Tariff!$B$5:$F$5,0)),0))</f>
        <v>0</v>
      </c>
      <c r="M480" s="23" t="n">
        <f aca="false">J480*L480</f>
        <v>0</v>
      </c>
      <c r="N480" s="23" t="n">
        <f aca="false">N(F480)-M480</f>
        <v>0</v>
      </c>
      <c r="O480" s="25" t="n">
        <f aca="false">IF(M480=0,0,N480/M480)</f>
        <v>0</v>
      </c>
      <c r="P480" s="23" t="n">
        <f aca="false">N(F480)-N(G480)</f>
        <v>0</v>
      </c>
      <c r="Q480" s="25" t="n">
        <f aca="false">IF(N(H480)=0,0,N(D480)/H480-1)</f>
        <v>0</v>
      </c>
    </row>
    <row r="481" customFormat="false" ht="15" hidden="false" customHeight="false" outlineLevel="0" collapsed="false">
      <c r="A481" s="21"/>
      <c r="B481" s="8"/>
      <c r="C481" s="8"/>
      <c r="D481" s="19"/>
      <c r="E481" s="19"/>
      <c r="F481" s="19"/>
      <c r="G481" s="19"/>
      <c r="H481" s="19"/>
      <c r="I481" s="22" t="n">
        <f aca="false">IF(A481="",0,DAY(EOMONTH(A481,0)))</f>
        <v>0</v>
      </c>
      <c r="J481" s="23" t="n">
        <f aca="false">N(D481)-N(E481)</f>
        <v>0</v>
      </c>
      <c r="K481" s="23" t="n">
        <f aca="false">IF(I481=0,0,N(D481)/I481)</f>
        <v>0</v>
      </c>
      <c r="L481" s="24" t="n">
        <f aca="false">IF(A481="",0,IFERROR(INDEX(Tariff!$B$6:$F$13,MATCH(C481,Tariff!$A$6:$A$13,0),MATCH(B481,Tariff!$B$5:$F$5,0)),0))</f>
        <v>0</v>
      </c>
      <c r="M481" s="23" t="n">
        <f aca="false">J481*L481</f>
        <v>0</v>
      </c>
      <c r="N481" s="23" t="n">
        <f aca="false">N(F481)-M481</f>
        <v>0</v>
      </c>
      <c r="O481" s="25" t="n">
        <f aca="false">IF(M481=0,0,N481/M481)</f>
        <v>0</v>
      </c>
      <c r="P481" s="23" t="n">
        <f aca="false">N(F481)-N(G481)</f>
        <v>0</v>
      </c>
      <c r="Q481" s="25" t="n">
        <f aca="false">IF(N(H481)=0,0,N(D481)/H481-1)</f>
        <v>0</v>
      </c>
    </row>
    <row r="482" customFormat="false" ht="15" hidden="false" customHeight="false" outlineLevel="0" collapsed="false">
      <c r="A482" s="21"/>
      <c r="B482" s="8"/>
      <c r="C482" s="8"/>
      <c r="D482" s="19"/>
      <c r="E482" s="19"/>
      <c r="F482" s="19"/>
      <c r="G482" s="19"/>
      <c r="H482" s="19"/>
      <c r="I482" s="22" t="n">
        <f aca="false">IF(A482="",0,DAY(EOMONTH(A482,0)))</f>
        <v>0</v>
      </c>
      <c r="J482" s="23" t="n">
        <f aca="false">N(D482)-N(E482)</f>
        <v>0</v>
      </c>
      <c r="K482" s="23" t="n">
        <f aca="false">IF(I482=0,0,N(D482)/I482)</f>
        <v>0</v>
      </c>
      <c r="L482" s="24" t="n">
        <f aca="false">IF(A482="",0,IFERROR(INDEX(Tariff!$B$6:$F$13,MATCH(C482,Tariff!$A$6:$A$13,0),MATCH(B482,Tariff!$B$5:$F$5,0)),0))</f>
        <v>0</v>
      </c>
      <c r="M482" s="23" t="n">
        <f aca="false">J482*L482</f>
        <v>0</v>
      </c>
      <c r="N482" s="23" t="n">
        <f aca="false">N(F482)-M482</f>
        <v>0</v>
      </c>
      <c r="O482" s="25" t="n">
        <f aca="false">IF(M482=0,0,N482/M482)</f>
        <v>0</v>
      </c>
      <c r="P482" s="23" t="n">
        <f aca="false">N(F482)-N(G482)</f>
        <v>0</v>
      </c>
      <c r="Q482" s="25" t="n">
        <f aca="false">IF(N(H482)=0,0,N(D482)/H482-1)</f>
        <v>0</v>
      </c>
    </row>
    <row r="483" customFormat="false" ht="15" hidden="false" customHeight="false" outlineLevel="0" collapsed="false">
      <c r="A483" s="21"/>
      <c r="B483" s="8"/>
      <c r="C483" s="8"/>
      <c r="D483" s="19"/>
      <c r="E483" s="19"/>
      <c r="F483" s="19"/>
      <c r="G483" s="19"/>
      <c r="H483" s="19"/>
      <c r="I483" s="22" t="n">
        <f aca="false">IF(A483="",0,DAY(EOMONTH(A483,0)))</f>
        <v>0</v>
      </c>
      <c r="J483" s="23" t="n">
        <f aca="false">N(D483)-N(E483)</f>
        <v>0</v>
      </c>
      <c r="K483" s="23" t="n">
        <f aca="false">IF(I483=0,0,N(D483)/I483)</f>
        <v>0</v>
      </c>
      <c r="L483" s="24" t="n">
        <f aca="false">IF(A483="",0,IFERROR(INDEX(Tariff!$B$6:$F$13,MATCH(C483,Tariff!$A$6:$A$13,0),MATCH(B483,Tariff!$B$5:$F$5,0)),0))</f>
        <v>0</v>
      </c>
      <c r="M483" s="23" t="n">
        <f aca="false">J483*L483</f>
        <v>0</v>
      </c>
      <c r="N483" s="23" t="n">
        <f aca="false">N(F483)-M483</f>
        <v>0</v>
      </c>
      <c r="O483" s="25" t="n">
        <f aca="false">IF(M483=0,0,N483/M483)</f>
        <v>0</v>
      </c>
      <c r="P483" s="23" t="n">
        <f aca="false">N(F483)-N(G483)</f>
        <v>0</v>
      </c>
      <c r="Q483" s="25" t="n">
        <f aca="false">IF(N(H483)=0,0,N(D483)/H483-1)</f>
        <v>0</v>
      </c>
    </row>
    <row r="484" customFormat="false" ht="15" hidden="false" customHeight="false" outlineLevel="0" collapsed="false">
      <c r="A484" s="21"/>
      <c r="B484" s="8"/>
      <c r="C484" s="8"/>
      <c r="D484" s="19"/>
      <c r="E484" s="19"/>
      <c r="F484" s="19"/>
      <c r="G484" s="19"/>
      <c r="H484" s="19"/>
      <c r="I484" s="22" t="n">
        <f aca="false">IF(A484="",0,DAY(EOMONTH(A484,0)))</f>
        <v>0</v>
      </c>
      <c r="J484" s="23" t="n">
        <f aca="false">N(D484)-N(E484)</f>
        <v>0</v>
      </c>
      <c r="K484" s="23" t="n">
        <f aca="false">IF(I484=0,0,N(D484)/I484)</f>
        <v>0</v>
      </c>
      <c r="L484" s="24" t="n">
        <f aca="false">IF(A484="",0,IFERROR(INDEX(Tariff!$B$6:$F$13,MATCH(C484,Tariff!$A$6:$A$13,0),MATCH(B484,Tariff!$B$5:$F$5,0)),0))</f>
        <v>0</v>
      </c>
      <c r="M484" s="23" t="n">
        <f aca="false">J484*L484</f>
        <v>0</v>
      </c>
      <c r="N484" s="23" t="n">
        <f aca="false">N(F484)-M484</f>
        <v>0</v>
      </c>
      <c r="O484" s="25" t="n">
        <f aca="false">IF(M484=0,0,N484/M484)</f>
        <v>0</v>
      </c>
      <c r="P484" s="23" t="n">
        <f aca="false">N(F484)-N(G484)</f>
        <v>0</v>
      </c>
      <c r="Q484" s="25" t="n">
        <f aca="false">IF(N(H484)=0,0,N(D484)/H484-1)</f>
        <v>0</v>
      </c>
    </row>
    <row r="485" customFormat="false" ht="15" hidden="false" customHeight="false" outlineLevel="0" collapsed="false">
      <c r="A485" s="21"/>
      <c r="B485" s="8"/>
      <c r="C485" s="8"/>
      <c r="D485" s="19"/>
      <c r="E485" s="19"/>
      <c r="F485" s="19"/>
      <c r="G485" s="19"/>
      <c r="H485" s="19"/>
      <c r="I485" s="22" t="n">
        <f aca="false">IF(A485="",0,DAY(EOMONTH(A485,0)))</f>
        <v>0</v>
      </c>
      <c r="J485" s="23" t="n">
        <f aca="false">N(D485)-N(E485)</f>
        <v>0</v>
      </c>
      <c r="K485" s="23" t="n">
        <f aca="false">IF(I485=0,0,N(D485)/I485)</f>
        <v>0</v>
      </c>
      <c r="L485" s="24" t="n">
        <f aca="false">IF(A485="",0,IFERROR(INDEX(Tariff!$B$6:$F$13,MATCH(C485,Tariff!$A$6:$A$13,0),MATCH(B485,Tariff!$B$5:$F$5,0)),0))</f>
        <v>0</v>
      </c>
      <c r="M485" s="23" t="n">
        <f aca="false">J485*L485</f>
        <v>0</v>
      </c>
      <c r="N485" s="23" t="n">
        <f aca="false">N(F485)-M485</f>
        <v>0</v>
      </c>
      <c r="O485" s="25" t="n">
        <f aca="false">IF(M485=0,0,N485/M485)</f>
        <v>0</v>
      </c>
      <c r="P485" s="23" t="n">
        <f aca="false">N(F485)-N(G485)</f>
        <v>0</v>
      </c>
      <c r="Q485" s="25" t="n">
        <f aca="false">IF(N(H485)=0,0,N(D485)/H485-1)</f>
        <v>0</v>
      </c>
    </row>
    <row r="486" customFormat="false" ht="15" hidden="false" customHeight="false" outlineLevel="0" collapsed="false">
      <c r="A486" s="21"/>
      <c r="B486" s="8"/>
      <c r="C486" s="8"/>
      <c r="D486" s="19"/>
      <c r="E486" s="19"/>
      <c r="F486" s="19"/>
      <c r="G486" s="19"/>
      <c r="H486" s="19"/>
      <c r="I486" s="22" t="n">
        <f aca="false">IF(A486="",0,DAY(EOMONTH(A486,0)))</f>
        <v>0</v>
      </c>
      <c r="J486" s="23" t="n">
        <f aca="false">N(D486)-N(E486)</f>
        <v>0</v>
      </c>
      <c r="K486" s="23" t="n">
        <f aca="false">IF(I486=0,0,N(D486)/I486)</f>
        <v>0</v>
      </c>
      <c r="L486" s="24" t="n">
        <f aca="false">IF(A486="",0,IFERROR(INDEX(Tariff!$B$6:$F$13,MATCH(C486,Tariff!$A$6:$A$13,0),MATCH(B486,Tariff!$B$5:$F$5,0)),0))</f>
        <v>0</v>
      </c>
      <c r="M486" s="23" t="n">
        <f aca="false">J486*L486</f>
        <v>0</v>
      </c>
      <c r="N486" s="23" t="n">
        <f aca="false">N(F486)-M486</f>
        <v>0</v>
      </c>
      <c r="O486" s="25" t="n">
        <f aca="false">IF(M486=0,0,N486/M486)</f>
        <v>0</v>
      </c>
      <c r="P486" s="23" t="n">
        <f aca="false">N(F486)-N(G486)</f>
        <v>0</v>
      </c>
      <c r="Q486" s="25" t="n">
        <f aca="false">IF(N(H486)=0,0,N(D486)/H486-1)</f>
        <v>0</v>
      </c>
    </row>
    <row r="487" customFormat="false" ht="15" hidden="false" customHeight="false" outlineLevel="0" collapsed="false">
      <c r="A487" s="21"/>
      <c r="B487" s="8"/>
      <c r="C487" s="8"/>
      <c r="D487" s="19"/>
      <c r="E487" s="19"/>
      <c r="F487" s="19"/>
      <c r="G487" s="19"/>
      <c r="H487" s="19"/>
      <c r="I487" s="22" t="n">
        <f aca="false">IF(A487="",0,DAY(EOMONTH(A487,0)))</f>
        <v>0</v>
      </c>
      <c r="J487" s="23" t="n">
        <f aca="false">N(D487)-N(E487)</f>
        <v>0</v>
      </c>
      <c r="K487" s="23" t="n">
        <f aca="false">IF(I487=0,0,N(D487)/I487)</f>
        <v>0</v>
      </c>
      <c r="L487" s="24" t="n">
        <f aca="false">IF(A487="",0,IFERROR(INDEX(Tariff!$B$6:$F$13,MATCH(C487,Tariff!$A$6:$A$13,0),MATCH(B487,Tariff!$B$5:$F$5,0)),0))</f>
        <v>0</v>
      </c>
      <c r="M487" s="23" t="n">
        <f aca="false">J487*L487</f>
        <v>0</v>
      </c>
      <c r="N487" s="23" t="n">
        <f aca="false">N(F487)-M487</f>
        <v>0</v>
      </c>
      <c r="O487" s="25" t="n">
        <f aca="false">IF(M487=0,0,N487/M487)</f>
        <v>0</v>
      </c>
      <c r="P487" s="23" t="n">
        <f aca="false">N(F487)-N(G487)</f>
        <v>0</v>
      </c>
      <c r="Q487" s="25" t="n">
        <f aca="false">IF(N(H487)=0,0,N(D487)/H487-1)</f>
        <v>0</v>
      </c>
    </row>
    <row r="488" customFormat="false" ht="15" hidden="false" customHeight="false" outlineLevel="0" collapsed="false">
      <c r="A488" s="21"/>
      <c r="B488" s="8"/>
      <c r="C488" s="8"/>
      <c r="D488" s="19"/>
      <c r="E488" s="19"/>
      <c r="F488" s="19"/>
      <c r="G488" s="19"/>
      <c r="H488" s="19"/>
      <c r="I488" s="22" t="n">
        <f aca="false">IF(A488="",0,DAY(EOMONTH(A488,0)))</f>
        <v>0</v>
      </c>
      <c r="J488" s="23" t="n">
        <f aca="false">N(D488)-N(E488)</f>
        <v>0</v>
      </c>
      <c r="K488" s="23" t="n">
        <f aca="false">IF(I488=0,0,N(D488)/I488)</f>
        <v>0</v>
      </c>
      <c r="L488" s="24" t="n">
        <f aca="false">IF(A488="",0,IFERROR(INDEX(Tariff!$B$6:$F$13,MATCH(C488,Tariff!$A$6:$A$13,0),MATCH(B488,Tariff!$B$5:$F$5,0)),0))</f>
        <v>0</v>
      </c>
      <c r="M488" s="23" t="n">
        <f aca="false">J488*L488</f>
        <v>0</v>
      </c>
      <c r="N488" s="23" t="n">
        <f aca="false">N(F488)-M488</f>
        <v>0</v>
      </c>
      <c r="O488" s="25" t="n">
        <f aca="false">IF(M488=0,0,N488/M488)</f>
        <v>0</v>
      </c>
      <c r="P488" s="23" t="n">
        <f aca="false">N(F488)-N(G488)</f>
        <v>0</v>
      </c>
      <c r="Q488" s="25" t="n">
        <f aca="false">IF(N(H488)=0,0,N(D488)/H488-1)</f>
        <v>0</v>
      </c>
    </row>
    <row r="489" customFormat="false" ht="15" hidden="false" customHeight="false" outlineLevel="0" collapsed="false">
      <c r="A489" s="21"/>
      <c r="B489" s="8"/>
      <c r="C489" s="8"/>
      <c r="D489" s="19"/>
      <c r="E489" s="19"/>
      <c r="F489" s="19"/>
      <c r="G489" s="19"/>
      <c r="H489" s="19"/>
      <c r="I489" s="22" t="n">
        <f aca="false">IF(A489="",0,DAY(EOMONTH(A489,0)))</f>
        <v>0</v>
      </c>
      <c r="J489" s="23" t="n">
        <f aca="false">N(D489)-N(E489)</f>
        <v>0</v>
      </c>
      <c r="K489" s="23" t="n">
        <f aca="false">IF(I489=0,0,N(D489)/I489)</f>
        <v>0</v>
      </c>
      <c r="L489" s="24" t="n">
        <f aca="false">IF(A489="",0,IFERROR(INDEX(Tariff!$B$6:$F$13,MATCH(C489,Tariff!$A$6:$A$13,0),MATCH(B489,Tariff!$B$5:$F$5,0)),0))</f>
        <v>0</v>
      </c>
      <c r="M489" s="23" t="n">
        <f aca="false">J489*L489</f>
        <v>0</v>
      </c>
      <c r="N489" s="23" t="n">
        <f aca="false">N(F489)-M489</f>
        <v>0</v>
      </c>
      <c r="O489" s="25" t="n">
        <f aca="false">IF(M489=0,0,N489/M489)</f>
        <v>0</v>
      </c>
      <c r="P489" s="23" t="n">
        <f aca="false">N(F489)-N(G489)</f>
        <v>0</v>
      </c>
      <c r="Q489" s="25" t="n">
        <f aca="false">IF(N(H489)=0,0,N(D489)/H489-1)</f>
        <v>0</v>
      </c>
    </row>
    <row r="490" customFormat="false" ht="15" hidden="false" customHeight="false" outlineLevel="0" collapsed="false">
      <c r="A490" s="21"/>
      <c r="B490" s="8"/>
      <c r="C490" s="8"/>
      <c r="D490" s="19"/>
      <c r="E490" s="19"/>
      <c r="F490" s="19"/>
      <c r="G490" s="19"/>
      <c r="H490" s="19"/>
      <c r="I490" s="22" t="n">
        <f aca="false">IF(A490="",0,DAY(EOMONTH(A490,0)))</f>
        <v>0</v>
      </c>
      <c r="J490" s="23" t="n">
        <f aca="false">N(D490)-N(E490)</f>
        <v>0</v>
      </c>
      <c r="K490" s="23" t="n">
        <f aca="false">IF(I490=0,0,N(D490)/I490)</f>
        <v>0</v>
      </c>
      <c r="L490" s="24" t="n">
        <f aca="false">IF(A490="",0,IFERROR(INDEX(Tariff!$B$6:$F$13,MATCH(C490,Tariff!$A$6:$A$13,0),MATCH(B490,Tariff!$B$5:$F$5,0)),0))</f>
        <v>0</v>
      </c>
      <c r="M490" s="23" t="n">
        <f aca="false">J490*L490</f>
        <v>0</v>
      </c>
      <c r="N490" s="23" t="n">
        <f aca="false">N(F490)-M490</f>
        <v>0</v>
      </c>
      <c r="O490" s="25" t="n">
        <f aca="false">IF(M490=0,0,N490/M490)</f>
        <v>0</v>
      </c>
      <c r="P490" s="23" t="n">
        <f aca="false">N(F490)-N(G490)</f>
        <v>0</v>
      </c>
      <c r="Q490" s="25" t="n">
        <f aca="false">IF(N(H490)=0,0,N(D490)/H490-1)</f>
        <v>0</v>
      </c>
    </row>
    <row r="491" customFormat="false" ht="15" hidden="false" customHeight="false" outlineLevel="0" collapsed="false">
      <c r="A491" s="21"/>
      <c r="B491" s="8"/>
      <c r="C491" s="8"/>
      <c r="D491" s="19"/>
      <c r="E491" s="19"/>
      <c r="F491" s="19"/>
      <c r="G491" s="19"/>
      <c r="H491" s="19"/>
      <c r="I491" s="22" t="n">
        <f aca="false">IF(A491="",0,DAY(EOMONTH(A491,0)))</f>
        <v>0</v>
      </c>
      <c r="J491" s="23" t="n">
        <f aca="false">N(D491)-N(E491)</f>
        <v>0</v>
      </c>
      <c r="K491" s="23" t="n">
        <f aca="false">IF(I491=0,0,N(D491)/I491)</f>
        <v>0</v>
      </c>
      <c r="L491" s="24" t="n">
        <f aca="false">IF(A491="",0,IFERROR(INDEX(Tariff!$B$6:$F$13,MATCH(C491,Tariff!$A$6:$A$13,0),MATCH(B491,Tariff!$B$5:$F$5,0)),0))</f>
        <v>0</v>
      </c>
      <c r="M491" s="23" t="n">
        <f aca="false">J491*L491</f>
        <v>0</v>
      </c>
      <c r="N491" s="23" t="n">
        <f aca="false">N(F491)-M491</f>
        <v>0</v>
      </c>
      <c r="O491" s="25" t="n">
        <f aca="false">IF(M491=0,0,N491/M491)</f>
        <v>0</v>
      </c>
      <c r="P491" s="23" t="n">
        <f aca="false">N(F491)-N(G491)</f>
        <v>0</v>
      </c>
      <c r="Q491" s="25" t="n">
        <f aca="false">IF(N(H491)=0,0,N(D491)/H491-1)</f>
        <v>0</v>
      </c>
    </row>
    <row r="492" customFormat="false" ht="15" hidden="false" customHeight="false" outlineLevel="0" collapsed="false">
      <c r="A492" s="21"/>
      <c r="B492" s="8"/>
      <c r="C492" s="8"/>
      <c r="D492" s="19"/>
      <c r="E492" s="19"/>
      <c r="F492" s="19"/>
      <c r="G492" s="19"/>
      <c r="H492" s="19"/>
      <c r="I492" s="22" t="n">
        <f aca="false">IF(A492="",0,DAY(EOMONTH(A492,0)))</f>
        <v>0</v>
      </c>
      <c r="J492" s="23" t="n">
        <f aca="false">N(D492)-N(E492)</f>
        <v>0</v>
      </c>
      <c r="K492" s="23" t="n">
        <f aca="false">IF(I492=0,0,N(D492)/I492)</f>
        <v>0</v>
      </c>
      <c r="L492" s="24" t="n">
        <f aca="false">IF(A492="",0,IFERROR(INDEX(Tariff!$B$6:$F$13,MATCH(C492,Tariff!$A$6:$A$13,0),MATCH(B492,Tariff!$B$5:$F$5,0)),0))</f>
        <v>0</v>
      </c>
      <c r="M492" s="23" t="n">
        <f aca="false">J492*L492</f>
        <v>0</v>
      </c>
      <c r="N492" s="23" t="n">
        <f aca="false">N(F492)-M492</f>
        <v>0</v>
      </c>
      <c r="O492" s="25" t="n">
        <f aca="false">IF(M492=0,0,N492/M492)</f>
        <v>0</v>
      </c>
      <c r="P492" s="23" t="n">
        <f aca="false">N(F492)-N(G492)</f>
        <v>0</v>
      </c>
      <c r="Q492" s="25" t="n">
        <f aca="false">IF(N(H492)=0,0,N(D492)/H492-1)</f>
        <v>0</v>
      </c>
    </row>
    <row r="493" customFormat="false" ht="15" hidden="false" customHeight="false" outlineLevel="0" collapsed="false">
      <c r="A493" s="21"/>
      <c r="B493" s="8"/>
      <c r="C493" s="8"/>
      <c r="D493" s="19"/>
      <c r="E493" s="19"/>
      <c r="F493" s="19"/>
      <c r="G493" s="19"/>
      <c r="H493" s="19"/>
      <c r="I493" s="22" t="n">
        <f aca="false">IF(A493="",0,DAY(EOMONTH(A493,0)))</f>
        <v>0</v>
      </c>
      <c r="J493" s="23" t="n">
        <f aca="false">N(D493)-N(E493)</f>
        <v>0</v>
      </c>
      <c r="K493" s="23" t="n">
        <f aca="false">IF(I493=0,0,N(D493)/I493)</f>
        <v>0</v>
      </c>
      <c r="L493" s="24" t="n">
        <f aca="false">IF(A493="",0,IFERROR(INDEX(Tariff!$B$6:$F$13,MATCH(C493,Tariff!$A$6:$A$13,0),MATCH(B493,Tariff!$B$5:$F$5,0)),0))</f>
        <v>0</v>
      </c>
      <c r="M493" s="23" t="n">
        <f aca="false">J493*L493</f>
        <v>0</v>
      </c>
      <c r="N493" s="23" t="n">
        <f aca="false">N(F493)-M493</f>
        <v>0</v>
      </c>
      <c r="O493" s="25" t="n">
        <f aca="false">IF(M493=0,0,N493/M493)</f>
        <v>0</v>
      </c>
      <c r="P493" s="23" t="n">
        <f aca="false">N(F493)-N(G493)</f>
        <v>0</v>
      </c>
      <c r="Q493" s="25" t="n">
        <f aca="false">IF(N(H493)=0,0,N(D493)/H493-1)</f>
        <v>0</v>
      </c>
    </row>
    <row r="494" customFormat="false" ht="15" hidden="false" customHeight="false" outlineLevel="0" collapsed="false">
      <c r="A494" s="21"/>
      <c r="B494" s="8"/>
      <c r="C494" s="8"/>
      <c r="D494" s="19"/>
      <c r="E494" s="19"/>
      <c r="F494" s="19"/>
      <c r="G494" s="19"/>
      <c r="H494" s="19"/>
      <c r="I494" s="22" t="n">
        <f aca="false">IF(A494="",0,DAY(EOMONTH(A494,0)))</f>
        <v>0</v>
      </c>
      <c r="J494" s="23" t="n">
        <f aca="false">N(D494)-N(E494)</f>
        <v>0</v>
      </c>
      <c r="K494" s="23" t="n">
        <f aca="false">IF(I494=0,0,N(D494)/I494)</f>
        <v>0</v>
      </c>
      <c r="L494" s="24" t="n">
        <f aca="false">IF(A494="",0,IFERROR(INDEX(Tariff!$B$6:$F$13,MATCH(C494,Tariff!$A$6:$A$13,0),MATCH(B494,Tariff!$B$5:$F$5,0)),0))</f>
        <v>0</v>
      </c>
      <c r="M494" s="23" t="n">
        <f aca="false">J494*L494</f>
        <v>0</v>
      </c>
      <c r="N494" s="23" t="n">
        <f aca="false">N(F494)-M494</f>
        <v>0</v>
      </c>
      <c r="O494" s="25" t="n">
        <f aca="false">IF(M494=0,0,N494/M494)</f>
        <v>0</v>
      </c>
      <c r="P494" s="23" t="n">
        <f aca="false">N(F494)-N(G494)</f>
        <v>0</v>
      </c>
      <c r="Q494" s="25" t="n">
        <f aca="false">IF(N(H494)=0,0,N(D494)/H494-1)</f>
        <v>0</v>
      </c>
    </row>
    <row r="495" customFormat="false" ht="15" hidden="false" customHeight="false" outlineLevel="0" collapsed="false">
      <c r="A495" s="21"/>
      <c r="B495" s="8"/>
      <c r="C495" s="8"/>
      <c r="D495" s="19"/>
      <c r="E495" s="19"/>
      <c r="F495" s="19"/>
      <c r="G495" s="19"/>
      <c r="H495" s="19"/>
      <c r="I495" s="22" t="n">
        <f aca="false">IF(A495="",0,DAY(EOMONTH(A495,0)))</f>
        <v>0</v>
      </c>
      <c r="J495" s="23" t="n">
        <f aca="false">N(D495)-N(E495)</f>
        <v>0</v>
      </c>
      <c r="K495" s="23" t="n">
        <f aca="false">IF(I495=0,0,N(D495)/I495)</f>
        <v>0</v>
      </c>
      <c r="L495" s="24" t="n">
        <f aca="false">IF(A495="",0,IFERROR(INDEX(Tariff!$B$6:$F$13,MATCH(C495,Tariff!$A$6:$A$13,0),MATCH(B495,Tariff!$B$5:$F$5,0)),0))</f>
        <v>0</v>
      </c>
      <c r="M495" s="23" t="n">
        <f aca="false">J495*L495</f>
        <v>0</v>
      </c>
      <c r="N495" s="23" t="n">
        <f aca="false">N(F495)-M495</f>
        <v>0</v>
      </c>
      <c r="O495" s="25" t="n">
        <f aca="false">IF(M495=0,0,N495/M495)</f>
        <v>0</v>
      </c>
      <c r="P495" s="23" t="n">
        <f aca="false">N(F495)-N(G495)</f>
        <v>0</v>
      </c>
      <c r="Q495" s="25" t="n">
        <f aca="false">IF(N(H495)=0,0,N(D495)/H495-1)</f>
        <v>0</v>
      </c>
    </row>
    <row r="496" customFormat="false" ht="15" hidden="false" customHeight="false" outlineLevel="0" collapsed="false">
      <c r="A496" s="21"/>
      <c r="B496" s="8"/>
      <c r="C496" s="8"/>
      <c r="D496" s="19"/>
      <c r="E496" s="19"/>
      <c r="F496" s="19"/>
      <c r="G496" s="19"/>
      <c r="H496" s="19"/>
      <c r="I496" s="22" t="n">
        <f aca="false">IF(A496="",0,DAY(EOMONTH(A496,0)))</f>
        <v>0</v>
      </c>
      <c r="J496" s="23" t="n">
        <f aca="false">N(D496)-N(E496)</f>
        <v>0</v>
      </c>
      <c r="K496" s="23" t="n">
        <f aca="false">IF(I496=0,0,N(D496)/I496)</f>
        <v>0</v>
      </c>
      <c r="L496" s="24" t="n">
        <f aca="false">IF(A496="",0,IFERROR(INDEX(Tariff!$B$6:$F$13,MATCH(C496,Tariff!$A$6:$A$13,0),MATCH(B496,Tariff!$B$5:$F$5,0)),0))</f>
        <v>0</v>
      </c>
      <c r="M496" s="23" t="n">
        <f aca="false">J496*L496</f>
        <v>0</v>
      </c>
      <c r="N496" s="23" t="n">
        <f aca="false">N(F496)-M496</f>
        <v>0</v>
      </c>
      <c r="O496" s="25" t="n">
        <f aca="false">IF(M496=0,0,N496/M496)</f>
        <v>0</v>
      </c>
      <c r="P496" s="23" t="n">
        <f aca="false">N(F496)-N(G496)</f>
        <v>0</v>
      </c>
      <c r="Q496" s="25" t="n">
        <f aca="false">IF(N(H496)=0,0,N(D496)/H496-1)</f>
        <v>0</v>
      </c>
    </row>
    <row r="497" customFormat="false" ht="15" hidden="false" customHeight="false" outlineLevel="0" collapsed="false">
      <c r="A497" s="21"/>
      <c r="B497" s="8"/>
      <c r="C497" s="8"/>
      <c r="D497" s="19"/>
      <c r="E497" s="19"/>
      <c r="F497" s="19"/>
      <c r="G497" s="19"/>
      <c r="H497" s="19"/>
      <c r="I497" s="22" t="n">
        <f aca="false">IF(A497="",0,DAY(EOMONTH(A497,0)))</f>
        <v>0</v>
      </c>
      <c r="J497" s="23" t="n">
        <f aca="false">N(D497)-N(E497)</f>
        <v>0</v>
      </c>
      <c r="K497" s="23" t="n">
        <f aca="false">IF(I497=0,0,N(D497)/I497)</f>
        <v>0</v>
      </c>
      <c r="L497" s="24" t="n">
        <f aca="false">IF(A497="",0,IFERROR(INDEX(Tariff!$B$6:$F$13,MATCH(C497,Tariff!$A$6:$A$13,0),MATCH(B497,Tariff!$B$5:$F$5,0)),0))</f>
        <v>0</v>
      </c>
      <c r="M497" s="23" t="n">
        <f aca="false">J497*L497</f>
        <v>0</v>
      </c>
      <c r="N497" s="23" t="n">
        <f aca="false">N(F497)-M497</f>
        <v>0</v>
      </c>
      <c r="O497" s="25" t="n">
        <f aca="false">IF(M497=0,0,N497/M497)</f>
        <v>0</v>
      </c>
      <c r="P497" s="23" t="n">
        <f aca="false">N(F497)-N(G497)</f>
        <v>0</v>
      </c>
      <c r="Q497" s="25" t="n">
        <f aca="false">IF(N(H497)=0,0,N(D497)/H497-1)</f>
        <v>0</v>
      </c>
    </row>
    <row r="498" customFormat="false" ht="15" hidden="false" customHeight="false" outlineLevel="0" collapsed="false">
      <c r="A498" s="21"/>
      <c r="B498" s="8"/>
      <c r="C498" s="8"/>
      <c r="D498" s="19"/>
      <c r="E498" s="19"/>
      <c r="F498" s="19"/>
      <c r="G498" s="19"/>
      <c r="H498" s="19"/>
      <c r="I498" s="22" t="n">
        <f aca="false">IF(A498="",0,DAY(EOMONTH(A498,0)))</f>
        <v>0</v>
      </c>
      <c r="J498" s="23" t="n">
        <f aca="false">N(D498)-N(E498)</f>
        <v>0</v>
      </c>
      <c r="K498" s="23" t="n">
        <f aca="false">IF(I498=0,0,N(D498)/I498)</f>
        <v>0</v>
      </c>
      <c r="L498" s="24" t="n">
        <f aca="false">IF(A498="",0,IFERROR(INDEX(Tariff!$B$6:$F$13,MATCH(C498,Tariff!$A$6:$A$13,0),MATCH(B498,Tariff!$B$5:$F$5,0)),0))</f>
        <v>0</v>
      </c>
      <c r="M498" s="23" t="n">
        <f aca="false">J498*L498</f>
        <v>0</v>
      </c>
      <c r="N498" s="23" t="n">
        <f aca="false">N(F498)-M498</f>
        <v>0</v>
      </c>
      <c r="O498" s="25" t="n">
        <f aca="false">IF(M498=0,0,N498/M498)</f>
        <v>0</v>
      </c>
      <c r="P498" s="23" t="n">
        <f aca="false">N(F498)-N(G498)</f>
        <v>0</v>
      </c>
      <c r="Q498" s="25" t="n">
        <f aca="false">IF(N(H498)=0,0,N(D498)/H498-1)</f>
        <v>0</v>
      </c>
    </row>
    <row r="499" customFormat="false" ht="15" hidden="false" customHeight="false" outlineLevel="0" collapsed="false">
      <c r="A499" s="21"/>
      <c r="B499" s="8"/>
      <c r="C499" s="8"/>
      <c r="D499" s="19"/>
      <c r="E499" s="19"/>
      <c r="F499" s="19"/>
      <c r="G499" s="19"/>
      <c r="H499" s="19"/>
      <c r="I499" s="22" t="n">
        <f aca="false">IF(A499="",0,DAY(EOMONTH(A499,0)))</f>
        <v>0</v>
      </c>
      <c r="J499" s="23" t="n">
        <f aca="false">N(D499)-N(E499)</f>
        <v>0</v>
      </c>
      <c r="K499" s="23" t="n">
        <f aca="false">IF(I499=0,0,N(D499)/I499)</f>
        <v>0</v>
      </c>
      <c r="L499" s="24" t="n">
        <f aca="false">IF(A499="",0,IFERROR(INDEX(Tariff!$B$6:$F$13,MATCH(C499,Tariff!$A$6:$A$13,0),MATCH(B499,Tariff!$B$5:$F$5,0)),0))</f>
        <v>0</v>
      </c>
      <c r="M499" s="23" t="n">
        <f aca="false">J499*L499</f>
        <v>0</v>
      </c>
      <c r="N499" s="23" t="n">
        <f aca="false">N(F499)-M499</f>
        <v>0</v>
      </c>
      <c r="O499" s="25" t="n">
        <f aca="false">IF(M499=0,0,N499/M499)</f>
        <v>0</v>
      </c>
      <c r="P499" s="23" t="n">
        <f aca="false">N(F499)-N(G499)</f>
        <v>0</v>
      </c>
      <c r="Q499" s="25" t="n">
        <f aca="false">IF(N(H499)=0,0,N(D499)/H499-1)</f>
        <v>0</v>
      </c>
    </row>
    <row r="500" customFormat="false" ht="15" hidden="false" customHeight="false" outlineLevel="0" collapsed="false">
      <c r="A500" s="21"/>
      <c r="B500" s="8"/>
      <c r="C500" s="8"/>
      <c r="D500" s="19"/>
      <c r="E500" s="19"/>
      <c r="F500" s="19"/>
      <c r="G500" s="19"/>
      <c r="H500" s="19"/>
      <c r="I500" s="22" t="n">
        <f aca="false">IF(A500="",0,DAY(EOMONTH(A500,0)))</f>
        <v>0</v>
      </c>
      <c r="J500" s="23" t="n">
        <f aca="false">N(D500)-N(E500)</f>
        <v>0</v>
      </c>
      <c r="K500" s="23" t="n">
        <f aca="false">IF(I500=0,0,N(D500)/I500)</f>
        <v>0</v>
      </c>
      <c r="L500" s="24" t="n">
        <f aca="false">IF(A500="",0,IFERROR(INDEX(Tariff!$B$6:$F$13,MATCH(C500,Tariff!$A$6:$A$13,0),MATCH(B500,Tariff!$B$5:$F$5,0)),0))</f>
        <v>0</v>
      </c>
      <c r="M500" s="23" t="n">
        <f aca="false">J500*L500</f>
        <v>0</v>
      </c>
      <c r="N500" s="23" t="n">
        <f aca="false">N(F500)-M500</f>
        <v>0</v>
      </c>
      <c r="O500" s="25" t="n">
        <f aca="false">IF(M500=0,0,N500/M500)</f>
        <v>0</v>
      </c>
      <c r="P500" s="23" t="n">
        <f aca="false">N(F500)-N(G500)</f>
        <v>0</v>
      </c>
      <c r="Q500" s="25" t="n">
        <f aca="false">IF(N(H500)=0,0,N(D500)/H500-1)</f>
        <v>0</v>
      </c>
    </row>
    <row r="501" customFormat="false" ht="15" hidden="false" customHeight="false" outlineLevel="0" collapsed="false">
      <c r="A501" s="21"/>
      <c r="B501" s="8"/>
      <c r="C501" s="8"/>
      <c r="D501" s="19"/>
      <c r="E501" s="19"/>
      <c r="F501" s="19"/>
      <c r="G501" s="19"/>
      <c r="H501" s="19"/>
      <c r="I501" s="22" t="n">
        <f aca="false">IF(A501="",0,DAY(EOMONTH(A501,0)))</f>
        <v>0</v>
      </c>
      <c r="J501" s="23" t="n">
        <f aca="false">N(D501)-N(E501)</f>
        <v>0</v>
      </c>
      <c r="K501" s="23" t="n">
        <f aca="false">IF(I501=0,0,N(D501)/I501)</f>
        <v>0</v>
      </c>
      <c r="L501" s="24" t="n">
        <f aca="false">IF(A501="",0,IFERROR(INDEX(Tariff!$B$6:$F$13,MATCH(C501,Tariff!$A$6:$A$13,0),MATCH(B501,Tariff!$B$5:$F$5,0)),0))</f>
        <v>0</v>
      </c>
      <c r="M501" s="23" t="n">
        <f aca="false">J501*L501</f>
        <v>0</v>
      </c>
      <c r="N501" s="23" t="n">
        <f aca="false">N(F501)-M501</f>
        <v>0</v>
      </c>
      <c r="O501" s="25" t="n">
        <f aca="false">IF(M501=0,0,N501/M501)</f>
        <v>0</v>
      </c>
      <c r="P501" s="23" t="n">
        <f aca="false">N(F501)-N(G501)</f>
        <v>0</v>
      </c>
      <c r="Q501" s="25" t="n">
        <f aca="false">IF(N(H501)=0,0,N(D501)/H501-1)</f>
        <v>0</v>
      </c>
    </row>
    <row r="502" customFormat="false" ht="15" hidden="false" customHeight="false" outlineLevel="0" collapsed="false">
      <c r="A502" s="21"/>
      <c r="B502" s="8"/>
      <c r="C502" s="8"/>
      <c r="D502" s="19"/>
      <c r="E502" s="19"/>
      <c r="F502" s="19"/>
      <c r="G502" s="19"/>
      <c r="H502" s="19"/>
      <c r="I502" s="22" t="n">
        <f aca="false">IF(A502="",0,DAY(EOMONTH(A502,0)))</f>
        <v>0</v>
      </c>
      <c r="J502" s="23" t="n">
        <f aca="false">N(D502)-N(E502)</f>
        <v>0</v>
      </c>
      <c r="K502" s="23" t="n">
        <f aca="false">IF(I502=0,0,N(D502)/I502)</f>
        <v>0</v>
      </c>
      <c r="L502" s="24" t="n">
        <f aca="false">IF(A502="",0,IFERROR(INDEX(Tariff!$B$6:$F$13,MATCH(C502,Tariff!$A$6:$A$13,0),MATCH(B502,Tariff!$B$5:$F$5,0)),0))</f>
        <v>0</v>
      </c>
      <c r="M502" s="23" t="n">
        <f aca="false">J502*L502</f>
        <v>0</v>
      </c>
      <c r="N502" s="23" t="n">
        <f aca="false">N(F502)-M502</f>
        <v>0</v>
      </c>
      <c r="O502" s="25" t="n">
        <f aca="false">IF(M502=0,0,N502/M502)</f>
        <v>0</v>
      </c>
      <c r="P502" s="23" t="n">
        <f aca="false">N(F502)-N(G502)</f>
        <v>0</v>
      </c>
      <c r="Q502" s="25" t="n">
        <f aca="false">IF(N(H502)=0,0,N(D502)/H502-1)</f>
        <v>0</v>
      </c>
    </row>
    <row r="503" customFormat="false" ht="15" hidden="false" customHeight="false" outlineLevel="0" collapsed="false">
      <c r="A503" s="21"/>
      <c r="B503" s="8"/>
      <c r="C503" s="8"/>
      <c r="D503" s="19"/>
      <c r="E503" s="19"/>
      <c r="F503" s="19"/>
      <c r="G503" s="19"/>
      <c r="H503" s="19"/>
      <c r="I503" s="22" t="n">
        <f aca="false">IF(A503="",0,DAY(EOMONTH(A503,0)))</f>
        <v>0</v>
      </c>
      <c r="J503" s="23" t="n">
        <f aca="false">N(D503)-N(E503)</f>
        <v>0</v>
      </c>
      <c r="K503" s="23" t="n">
        <f aca="false">IF(I503=0,0,N(D503)/I503)</f>
        <v>0</v>
      </c>
      <c r="L503" s="24" t="n">
        <f aca="false">IF(A503="",0,IFERROR(INDEX(Tariff!$B$6:$F$13,MATCH(C503,Tariff!$A$6:$A$13,0),MATCH(B503,Tariff!$B$5:$F$5,0)),0))</f>
        <v>0</v>
      </c>
      <c r="M503" s="23" t="n">
        <f aca="false">J503*L503</f>
        <v>0</v>
      </c>
      <c r="N503" s="23" t="n">
        <f aca="false">N(F503)-M503</f>
        <v>0</v>
      </c>
      <c r="O503" s="25" t="n">
        <f aca="false">IF(M503=0,0,N503/M503)</f>
        <v>0</v>
      </c>
      <c r="P503" s="23" t="n">
        <f aca="false">N(F503)-N(G503)</f>
        <v>0</v>
      </c>
      <c r="Q503" s="25" t="n">
        <f aca="false">IF(N(H503)=0,0,N(D503)/H503-1)</f>
        <v>0</v>
      </c>
    </row>
    <row r="504" customFormat="false" ht="15" hidden="false" customHeight="false" outlineLevel="0" collapsed="false">
      <c r="A504" s="21"/>
      <c r="B504" s="8"/>
      <c r="C504" s="8"/>
      <c r="D504" s="19"/>
      <c r="E504" s="19"/>
      <c r="F504" s="19"/>
      <c r="G504" s="19"/>
      <c r="H504" s="19"/>
      <c r="I504" s="22" t="n">
        <f aca="false">IF(A504="",0,DAY(EOMONTH(A504,0)))</f>
        <v>0</v>
      </c>
      <c r="J504" s="23" t="n">
        <f aca="false">N(D504)-N(E504)</f>
        <v>0</v>
      </c>
      <c r="K504" s="23" t="n">
        <f aca="false">IF(I504=0,0,N(D504)/I504)</f>
        <v>0</v>
      </c>
      <c r="L504" s="24" t="n">
        <f aca="false">IF(A504="",0,IFERROR(INDEX(Tariff!$B$6:$F$13,MATCH(C504,Tariff!$A$6:$A$13,0),MATCH(B504,Tariff!$B$5:$F$5,0)),0))</f>
        <v>0</v>
      </c>
      <c r="M504" s="23" t="n">
        <f aca="false">J504*L504</f>
        <v>0</v>
      </c>
      <c r="N504" s="23" t="n">
        <f aca="false">N(F504)-M504</f>
        <v>0</v>
      </c>
      <c r="O504" s="25" t="n">
        <f aca="false">IF(M504=0,0,N504/M504)</f>
        <v>0</v>
      </c>
      <c r="P504" s="23" t="n">
        <f aca="false">N(F504)-N(G504)</f>
        <v>0</v>
      </c>
      <c r="Q504" s="25" t="n">
        <f aca="false">IF(N(H504)=0,0,N(D504)/H504-1)</f>
        <v>0</v>
      </c>
    </row>
    <row r="505" customFormat="false" ht="15" hidden="false" customHeight="false" outlineLevel="0" collapsed="false">
      <c r="A505" s="21"/>
      <c r="B505" s="8"/>
      <c r="C505" s="8"/>
      <c r="D505" s="19"/>
      <c r="E505" s="19"/>
      <c r="F505" s="19"/>
      <c r="G505" s="19"/>
      <c r="H505" s="19"/>
      <c r="I505" s="22" t="n">
        <f aca="false">IF(A505="",0,DAY(EOMONTH(A505,0)))</f>
        <v>0</v>
      </c>
      <c r="J505" s="23" t="n">
        <f aca="false">N(D505)-N(E505)</f>
        <v>0</v>
      </c>
      <c r="K505" s="23" t="n">
        <f aca="false">IF(I505=0,0,N(D505)/I505)</f>
        <v>0</v>
      </c>
      <c r="L505" s="24" t="n">
        <f aca="false">IF(A505="",0,IFERROR(INDEX(Tariff!$B$6:$F$13,MATCH(C505,Tariff!$A$6:$A$13,0),MATCH(B505,Tariff!$B$5:$F$5,0)),0))</f>
        <v>0</v>
      </c>
      <c r="M505" s="23" t="n">
        <f aca="false">J505*L505</f>
        <v>0</v>
      </c>
      <c r="N505" s="23" t="n">
        <f aca="false">N(F505)-M505</f>
        <v>0</v>
      </c>
      <c r="O505" s="25" t="n">
        <f aca="false">IF(M505=0,0,N505/M505)</f>
        <v>0</v>
      </c>
      <c r="P505" s="23" t="n">
        <f aca="false">N(F505)-N(G505)</f>
        <v>0</v>
      </c>
      <c r="Q505" s="25" t="n">
        <f aca="false">IF(N(H505)=0,0,N(D505)/H505-1)</f>
        <v>0</v>
      </c>
    </row>
    <row r="506" customFormat="false" ht="15" hidden="false" customHeight="false" outlineLevel="0" collapsed="false">
      <c r="A506" s="21"/>
      <c r="B506" s="8"/>
      <c r="C506" s="8"/>
      <c r="D506" s="19"/>
      <c r="E506" s="19"/>
      <c r="F506" s="19"/>
      <c r="G506" s="19"/>
      <c r="H506" s="19"/>
      <c r="I506" s="22" t="n">
        <f aca="false">IF(A506="",0,DAY(EOMONTH(A506,0)))</f>
        <v>0</v>
      </c>
      <c r="J506" s="23" t="n">
        <f aca="false">N(D506)-N(E506)</f>
        <v>0</v>
      </c>
      <c r="K506" s="23" t="n">
        <f aca="false">IF(I506=0,0,N(D506)/I506)</f>
        <v>0</v>
      </c>
      <c r="L506" s="24" t="n">
        <f aca="false">IF(A506="",0,IFERROR(INDEX(Tariff!$B$6:$F$13,MATCH(C506,Tariff!$A$6:$A$13,0),MATCH(B506,Tariff!$B$5:$F$5,0)),0))</f>
        <v>0</v>
      </c>
      <c r="M506" s="23" t="n">
        <f aca="false">J506*L506</f>
        <v>0</v>
      </c>
      <c r="N506" s="23" t="n">
        <f aca="false">N(F506)-M506</f>
        <v>0</v>
      </c>
      <c r="O506" s="25" t="n">
        <f aca="false">IF(M506=0,0,N506/M506)</f>
        <v>0</v>
      </c>
      <c r="P506" s="23" t="n">
        <f aca="false">N(F506)-N(G506)</f>
        <v>0</v>
      </c>
      <c r="Q506" s="25" t="n">
        <f aca="false">IF(N(H506)=0,0,N(D506)/H506-1)</f>
        <v>0</v>
      </c>
    </row>
    <row r="507" customFormat="false" ht="15" hidden="false" customHeight="false" outlineLevel="0" collapsed="false">
      <c r="A507" s="21"/>
      <c r="B507" s="8"/>
      <c r="C507" s="8"/>
      <c r="D507" s="19"/>
      <c r="E507" s="19"/>
      <c r="F507" s="19"/>
      <c r="G507" s="19"/>
      <c r="H507" s="19"/>
      <c r="I507" s="22" t="n">
        <f aca="false">IF(A507="",0,DAY(EOMONTH(A507,0)))</f>
        <v>0</v>
      </c>
      <c r="J507" s="23" t="n">
        <f aca="false">N(D507)-N(E507)</f>
        <v>0</v>
      </c>
      <c r="K507" s="23" t="n">
        <f aca="false">IF(I507=0,0,N(D507)/I507)</f>
        <v>0</v>
      </c>
      <c r="L507" s="24" t="n">
        <f aca="false">IF(A507="",0,IFERROR(INDEX(Tariff!$B$6:$F$13,MATCH(C507,Tariff!$A$6:$A$13,0),MATCH(B507,Tariff!$B$5:$F$5,0)),0))</f>
        <v>0</v>
      </c>
      <c r="M507" s="23" t="n">
        <f aca="false">J507*L507</f>
        <v>0</v>
      </c>
      <c r="N507" s="23" t="n">
        <f aca="false">N(F507)-M507</f>
        <v>0</v>
      </c>
      <c r="O507" s="25" t="n">
        <f aca="false">IF(M507=0,0,N507/M507)</f>
        <v>0</v>
      </c>
      <c r="P507" s="23" t="n">
        <f aca="false">N(F507)-N(G507)</f>
        <v>0</v>
      </c>
      <c r="Q507" s="25" t="n">
        <f aca="false">IF(N(H507)=0,0,N(D507)/H507-1)</f>
        <v>0</v>
      </c>
    </row>
    <row r="508" customFormat="false" ht="15" hidden="false" customHeight="false" outlineLevel="0" collapsed="false">
      <c r="A508" s="21"/>
      <c r="B508" s="8"/>
      <c r="C508" s="8"/>
      <c r="D508" s="19"/>
      <c r="E508" s="19"/>
      <c r="F508" s="19"/>
      <c r="G508" s="19"/>
      <c r="H508" s="19"/>
      <c r="I508" s="22" t="n">
        <f aca="false">IF(A508="",0,DAY(EOMONTH(A508,0)))</f>
        <v>0</v>
      </c>
      <c r="J508" s="23" t="n">
        <f aca="false">N(D508)-N(E508)</f>
        <v>0</v>
      </c>
      <c r="K508" s="23" t="n">
        <f aca="false">IF(I508=0,0,N(D508)/I508)</f>
        <v>0</v>
      </c>
      <c r="L508" s="24" t="n">
        <f aca="false">IF(A508="",0,IFERROR(INDEX(Tariff!$B$6:$F$13,MATCH(C508,Tariff!$A$6:$A$13,0),MATCH(B508,Tariff!$B$5:$F$5,0)),0))</f>
        <v>0</v>
      </c>
      <c r="M508" s="23" t="n">
        <f aca="false">J508*L508</f>
        <v>0</v>
      </c>
      <c r="N508" s="23" t="n">
        <f aca="false">N(F508)-M508</f>
        <v>0</v>
      </c>
      <c r="O508" s="25" t="n">
        <f aca="false">IF(M508=0,0,N508/M508)</f>
        <v>0</v>
      </c>
      <c r="P508" s="23" t="n">
        <f aca="false">N(F508)-N(G508)</f>
        <v>0</v>
      </c>
      <c r="Q508" s="25" t="n">
        <f aca="false">IF(N(H508)=0,0,N(D508)/H508-1)</f>
        <v>0</v>
      </c>
    </row>
    <row r="509" customFormat="false" ht="15" hidden="false" customHeight="false" outlineLevel="0" collapsed="false">
      <c r="A509" s="21"/>
      <c r="B509" s="8"/>
      <c r="C509" s="8"/>
      <c r="D509" s="19"/>
      <c r="E509" s="19"/>
      <c r="F509" s="19"/>
      <c r="G509" s="19"/>
      <c r="H509" s="19"/>
      <c r="I509" s="22" t="n">
        <f aca="false">IF(A509="",0,DAY(EOMONTH(A509,0)))</f>
        <v>0</v>
      </c>
      <c r="J509" s="23" t="n">
        <f aca="false">N(D509)-N(E509)</f>
        <v>0</v>
      </c>
      <c r="K509" s="23" t="n">
        <f aca="false">IF(I509=0,0,N(D509)/I509)</f>
        <v>0</v>
      </c>
      <c r="L509" s="24" t="n">
        <f aca="false">IF(A509="",0,IFERROR(INDEX(Tariff!$B$6:$F$13,MATCH(C509,Tariff!$A$6:$A$13,0),MATCH(B509,Tariff!$B$5:$F$5,0)),0))</f>
        <v>0</v>
      </c>
      <c r="M509" s="23" t="n">
        <f aca="false">J509*L509</f>
        <v>0</v>
      </c>
      <c r="N509" s="23" t="n">
        <f aca="false">N(F509)-M509</f>
        <v>0</v>
      </c>
      <c r="O509" s="25" t="n">
        <f aca="false">IF(M509=0,0,N509/M509)</f>
        <v>0</v>
      </c>
      <c r="P509" s="23" t="n">
        <f aca="false">N(F509)-N(G509)</f>
        <v>0</v>
      </c>
      <c r="Q509" s="25" t="n">
        <f aca="false">IF(N(H509)=0,0,N(D509)/H509-1)</f>
        <v>0</v>
      </c>
    </row>
    <row r="510" customFormat="false" ht="15" hidden="false" customHeight="false" outlineLevel="0" collapsed="false">
      <c r="A510" s="21"/>
      <c r="B510" s="8"/>
      <c r="C510" s="8"/>
      <c r="D510" s="19"/>
      <c r="E510" s="19"/>
      <c r="F510" s="19"/>
      <c r="G510" s="19"/>
      <c r="H510" s="19"/>
      <c r="I510" s="22" t="n">
        <f aca="false">IF(A510="",0,DAY(EOMONTH(A510,0)))</f>
        <v>0</v>
      </c>
      <c r="J510" s="23" t="n">
        <f aca="false">N(D510)-N(E510)</f>
        <v>0</v>
      </c>
      <c r="K510" s="23" t="n">
        <f aca="false">IF(I510=0,0,N(D510)/I510)</f>
        <v>0</v>
      </c>
      <c r="L510" s="24" t="n">
        <f aca="false">IF(A510="",0,IFERROR(INDEX(Tariff!$B$6:$F$13,MATCH(C510,Tariff!$A$6:$A$13,0),MATCH(B510,Tariff!$B$5:$F$5,0)),0))</f>
        <v>0</v>
      </c>
      <c r="M510" s="23" t="n">
        <f aca="false">J510*L510</f>
        <v>0</v>
      </c>
      <c r="N510" s="23" t="n">
        <f aca="false">N(F510)-M510</f>
        <v>0</v>
      </c>
      <c r="O510" s="25" t="n">
        <f aca="false">IF(M510=0,0,N510/M510)</f>
        <v>0</v>
      </c>
      <c r="P510" s="23" t="n">
        <f aca="false">N(F510)-N(G510)</f>
        <v>0</v>
      </c>
      <c r="Q510" s="25" t="n">
        <f aca="false">IF(N(H510)=0,0,N(D510)/H510-1)</f>
        <v>0</v>
      </c>
    </row>
    <row r="511" customFormat="false" ht="15" hidden="false" customHeight="false" outlineLevel="0" collapsed="false">
      <c r="A511" s="21"/>
      <c r="B511" s="8"/>
      <c r="C511" s="8"/>
      <c r="D511" s="19"/>
      <c r="E511" s="19"/>
      <c r="F511" s="19"/>
      <c r="G511" s="19"/>
      <c r="H511" s="19"/>
      <c r="I511" s="22" t="n">
        <f aca="false">IF(A511="",0,DAY(EOMONTH(A511,0)))</f>
        <v>0</v>
      </c>
      <c r="J511" s="23" t="n">
        <f aca="false">N(D511)-N(E511)</f>
        <v>0</v>
      </c>
      <c r="K511" s="23" t="n">
        <f aca="false">IF(I511=0,0,N(D511)/I511)</f>
        <v>0</v>
      </c>
      <c r="L511" s="24" t="n">
        <f aca="false">IF(A511="",0,IFERROR(INDEX(Tariff!$B$6:$F$13,MATCH(C511,Tariff!$A$6:$A$13,0),MATCH(B511,Tariff!$B$5:$F$5,0)),0))</f>
        <v>0</v>
      </c>
      <c r="M511" s="23" t="n">
        <f aca="false">J511*L511</f>
        <v>0</v>
      </c>
      <c r="N511" s="23" t="n">
        <f aca="false">N(F511)-M511</f>
        <v>0</v>
      </c>
      <c r="O511" s="25" t="n">
        <f aca="false">IF(M511=0,0,N511/M511)</f>
        <v>0</v>
      </c>
      <c r="P511" s="23" t="n">
        <f aca="false">N(F511)-N(G511)</f>
        <v>0</v>
      </c>
      <c r="Q511" s="25" t="n">
        <f aca="false">IF(N(H511)=0,0,N(D511)/H511-1)</f>
        <v>0</v>
      </c>
    </row>
    <row r="512" customFormat="false" ht="15" hidden="false" customHeight="false" outlineLevel="0" collapsed="false">
      <c r="A512" s="21"/>
      <c r="B512" s="8"/>
      <c r="C512" s="8"/>
      <c r="D512" s="19"/>
      <c r="E512" s="19"/>
      <c r="F512" s="19"/>
      <c r="G512" s="19"/>
      <c r="H512" s="19"/>
      <c r="I512" s="22" t="n">
        <f aca="false">IF(A512="",0,DAY(EOMONTH(A512,0)))</f>
        <v>0</v>
      </c>
      <c r="J512" s="23" t="n">
        <f aca="false">N(D512)-N(E512)</f>
        <v>0</v>
      </c>
      <c r="K512" s="23" t="n">
        <f aca="false">IF(I512=0,0,N(D512)/I512)</f>
        <v>0</v>
      </c>
      <c r="L512" s="24" t="n">
        <f aca="false">IF(A512="",0,IFERROR(INDEX(Tariff!$B$6:$F$13,MATCH(C512,Tariff!$A$6:$A$13,0),MATCH(B512,Tariff!$B$5:$F$5,0)),0))</f>
        <v>0</v>
      </c>
      <c r="M512" s="23" t="n">
        <f aca="false">J512*L512</f>
        <v>0</v>
      </c>
      <c r="N512" s="23" t="n">
        <f aca="false">N(F512)-M512</f>
        <v>0</v>
      </c>
      <c r="O512" s="25" t="n">
        <f aca="false">IF(M512=0,0,N512/M512)</f>
        <v>0</v>
      </c>
      <c r="P512" s="23" t="n">
        <f aca="false">N(F512)-N(G512)</f>
        <v>0</v>
      </c>
      <c r="Q512" s="25" t="n">
        <f aca="false">IF(N(H512)=0,0,N(D512)/H512-1)</f>
        <v>0</v>
      </c>
    </row>
    <row r="513" customFormat="false" ht="15" hidden="false" customHeight="false" outlineLevel="0" collapsed="false">
      <c r="A513" s="21"/>
      <c r="B513" s="8"/>
      <c r="C513" s="8"/>
      <c r="D513" s="19"/>
      <c r="E513" s="19"/>
      <c r="F513" s="19"/>
      <c r="G513" s="19"/>
      <c r="H513" s="19"/>
      <c r="I513" s="22" t="n">
        <f aca="false">IF(A513="",0,DAY(EOMONTH(A513,0)))</f>
        <v>0</v>
      </c>
      <c r="J513" s="23" t="n">
        <f aca="false">N(D513)-N(E513)</f>
        <v>0</v>
      </c>
      <c r="K513" s="23" t="n">
        <f aca="false">IF(I513=0,0,N(D513)/I513)</f>
        <v>0</v>
      </c>
      <c r="L513" s="24" t="n">
        <f aca="false">IF(A513="",0,IFERROR(INDEX(Tariff!$B$6:$F$13,MATCH(C513,Tariff!$A$6:$A$13,0),MATCH(B513,Tariff!$B$5:$F$5,0)),0))</f>
        <v>0</v>
      </c>
      <c r="M513" s="23" t="n">
        <f aca="false">J513*L513</f>
        <v>0</v>
      </c>
      <c r="N513" s="23" t="n">
        <f aca="false">N(F513)-M513</f>
        <v>0</v>
      </c>
      <c r="O513" s="25" t="n">
        <f aca="false">IF(M513=0,0,N513/M513)</f>
        <v>0</v>
      </c>
      <c r="P513" s="23" t="n">
        <f aca="false">N(F513)-N(G513)</f>
        <v>0</v>
      </c>
      <c r="Q513" s="25" t="n">
        <f aca="false">IF(N(H513)=0,0,N(D513)/H513-1)</f>
        <v>0</v>
      </c>
    </row>
    <row r="514" customFormat="false" ht="15" hidden="false" customHeight="false" outlineLevel="0" collapsed="false">
      <c r="A514" s="21"/>
      <c r="B514" s="8"/>
      <c r="C514" s="8"/>
      <c r="D514" s="19"/>
      <c r="E514" s="19"/>
      <c r="F514" s="19"/>
      <c r="G514" s="19"/>
      <c r="H514" s="19"/>
      <c r="I514" s="22" t="n">
        <f aca="false">IF(A514="",0,DAY(EOMONTH(A514,0)))</f>
        <v>0</v>
      </c>
      <c r="J514" s="23" t="n">
        <f aca="false">N(D514)-N(E514)</f>
        <v>0</v>
      </c>
      <c r="K514" s="23" t="n">
        <f aca="false">IF(I514=0,0,N(D514)/I514)</f>
        <v>0</v>
      </c>
      <c r="L514" s="24" t="n">
        <f aca="false">IF(A514="",0,IFERROR(INDEX(Tariff!$B$6:$F$13,MATCH(C514,Tariff!$A$6:$A$13,0),MATCH(B514,Tariff!$B$5:$F$5,0)),0))</f>
        <v>0</v>
      </c>
      <c r="M514" s="23" t="n">
        <f aca="false">J514*L514</f>
        <v>0</v>
      </c>
      <c r="N514" s="23" t="n">
        <f aca="false">N(F514)-M514</f>
        <v>0</v>
      </c>
      <c r="O514" s="25" t="n">
        <f aca="false">IF(M514=0,0,N514/M514)</f>
        <v>0</v>
      </c>
      <c r="P514" s="23" t="n">
        <f aca="false">N(F514)-N(G514)</f>
        <v>0</v>
      </c>
      <c r="Q514" s="25" t="n">
        <f aca="false">IF(N(H514)=0,0,N(D514)/H514-1)</f>
        <v>0</v>
      </c>
    </row>
    <row r="515" customFormat="false" ht="15" hidden="false" customHeight="false" outlineLevel="0" collapsed="false">
      <c r="A515" s="21"/>
      <c r="B515" s="8"/>
      <c r="C515" s="8"/>
      <c r="D515" s="19"/>
      <c r="E515" s="19"/>
      <c r="F515" s="19"/>
      <c r="G515" s="19"/>
      <c r="H515" s="19"/>
      <c r="I515" s="22" t="n">
        <f aca="false">IF(A515="",0,DAY(EOMONTH(A515,0)))</f>
        <v>0</v>
      </c>
      <c r="J515" s="23" t="n">
        <f aca="false">N(D515)-N(E515)</f>
        <v>0</v>
      </c>
      <c r="K515" s="23" t="n">
        <f aca="false">IF(I515=0,0,N(D515)/I515)</f>
        <v>0</v>
      </c>
      <c r="L515" s="24" t="n">
        <f aca="false">IF(A515="",0,IFERROR(INDEX(Tariff!$B$6:$F$13,MATCH(C515,Tariff!$A$6:$A$13,0),MATCH(B515,Tariff!$B$5:$F$5,0)),0))</f>
        <v>0</v>
      </c>
      <c r="M515" s="23" t="n">
        <f aca="false">J515*L515</f>
        <v>0</v>
      </c>
      <c r="N515" s="23" t="n">
        <f aca="false">N(F515)-M515</f>
        <v>0</v>
      </c>
      <c r="O515" s="25" t="n">
        <f aca="false">IF(M515=0,0,N515/M515)</f>
        <v>0</v>
      </c>
      <c r="P515" s="23" t="n">
        <f aca="false">N(F515)-N(G515)</f>
        <v>0</v>
      </c>
      <c r="Q515" s="25" t="n">
        <f aca="false">IF(N(H515)=0,0,N(D515)/H515-1)</f>
        <v>0</v>
      </c>
    </row>
    <row r="516" customFormat="false" ht="15" hidden="false" customHeight="false" outlineLevel="0" collapsed="false">
      <c r="A516" s="21"/>
      <c r="B516" s="8"/>
      <c r="C516" s="8"/>
      <c r="D516" s="19"/>
      <c r="E516" s="19"/>
      <c r="F516" s="19"/>
      <c r="G516" s="19"/>
      <c r="H516" s="19"/>
      <c r="I516" s="22" t="n">
        <f aca="false">IF(A516="",0,DAY(EOMONTH(A516,0)))</f>
        <v>0</v>
      </c>
      <c r="J516" s="23" t="n">
        <f aca="false">N(D516)-N(E516)</f>
        <v>0</v>
      </c>
      <c r="K516" s="23" t="n">
        <f aca="false">IF(I516=0,0,N(D516)/I516)</f>
        <v>0</v>
      </c>
      <c r="L516" s="24" t="n">
        <f aca="false">IF(A516="",0,IFERROR(INDEX(Tariff!$B$6:$F$13,MATCH(C516,Tariff!$A$6:$A$13,0),MATCH(B516,Tariff!$B$5:$F$5,0)),0))</f>
        <v>0</v>
      </c>
      <c r="M516" s="23" t="n">
        <f aca="false">J516*L516</f>
        <v>0</v>
      </c>
      <c r="N516" s="23" t="n">
        <f aca="false">N(F516)-M516</f>
        <v>0</v>
      </c>
      <c r="O516" s="25" t="n">
        <f aca="false">IF(M516=0,0,N516/M516)</f>
        <v>0</v>
      </c>
      <c r="P516" s="23" t="n">
        <f aca="false">N(F516)-N(G516)</f>
        <v>0</v>
      </c>
      <c r="Q516" s="25" t="n">
        <f aca="false">IF(N(H516)=0,0,N(D516)/H516-1)</f>
        <v>0</v>
      </c>
    </row>
    <row r="517" customFormat="false" ht="15" hidden="false" customHeight="false" outlineLevel="0" collapsed="false">
      <c r="A517" s="21"/>
      <c r="B517" s="8"/>
      <c r="C517" s="8"/>
      <c r="D517" s="19"/>
      <c r="E517" s="19"/>
      <c r="F517" s="19"/>
      <c r="G517" s="19"/>
      <c r="H517" s="19"/>
      <c r="I517" s="22" t="n">
        <f aca="false">IF(A517="",0,DAY(EOMONTH(A517,0)))</f>
        <v>0</v>
      </c>
      <c r="J517" s="23" t="n">
        <f aca="false">N(D517)-N(E517)</f>
        <v>0</v>
      </c>
      <c r="K517" s="23" t="n">
        <f aca="false">IF(I517=0,0,N(D517)/I517)</f>
        <v>0</v>
      </c>
      <c r="L517" s="24" t="n">
        <f aca="false">IF(A517="",0,IFERROR(INDEX(Tariff!$B$6:$F$13,MATCH(C517,Tariff!$A$6:$A$13,0),MATCH(B517,Tariff!$B$5:$F$5,0)),0))</f>
        <v>0</v>
      </c>
      <c r="M517" s="23" t="n">
        <f aca="false">J517*L517</f>
        <v>0</v>
      </c>
      <c r="N517" s="23" t="n">
        <f aca="false">N(F517)-M517</f>
        <v>0</v>
      </c>
      <c r="O517" s="25" t="n">
        <f aca="false">IF(M517=0,0,N517/M517)</f>
        <v>0</v>
      </c>
      <c r="P517" s="23" t="n">
        <f aca="false">N(F517)-N(G517)</f>
        <v>0</v>
      </c>
      <c r="Q517" s="25" t="n">
        <f aca="false">IF(N(H517)=0,0,N(D517)/H517-1)</f>
        <v>0</v>
      </c>
    </row>
    <row r="518" customFormat="false" ht="15" hidden="false" customHeight="false" outlineLevel="0" collapsed="false">
      <c r="A518" s="21"/>
      <c r="B518" s="8"/>
      <c r="C518" s="8"/>
      <c r="D518" s="19"/>
      <c r="E518" s="19"/>
      <c r="F518" s="19"/>
      <c r="G518" s="19"/>
      <c r="H518" s="19"/>
      <c r="I518" s="22" t="n">
        <f aca="false">IF(A518="",0,DAY(EOMONTH(A518,0)))</f>
        <v>0</v>
      </c>
      <c r="J518" s="23" t="n">
        <f aca="false">N(D518)-N(E518)</f>
        <v>0</v>
      </c>
      <c r="K518" s="23" t="n">
        <f aca="false">IF(I518=0,0,N(D518)/I518)</f>
        <v>0</v>
      </c>
      <c r="L518" s="24" t="n">
        <f aca="false">IF(A518="",0,IFERROR(INDEX(Tariff!$B$6:$F$13,MATCH(C518,Tariff!$A$6:$A$13,0),MATCH(B518,Tariff!$B$5:$F$5,0)),0))</f>
        <v>0</v>
      </c>
      <c r="M518" s="23" t="n">
        <f aca="false">J518*L518</f>
        <v>0</v>
      </c>
      <c r="N518" s="23" t="n">
        <f aca="false">N(F518)-M518</f>
        <v>0</v>
      </c>
      <c r="O518" s="25" t="n">
        <f aca="false">IF(M518=0,0,N518/M518)</f>
        <v>0</v>
      </c>
      <c r="P518" s="23" t="n">
        <f aca="false">N(F518)-N(G518)</f>
        <v>0</v>
      </c>
      <c r="Q518" s="25" t="n">
        <f aca="false">IF(N(H518)=0,0,N(D518)/H518-1)</f>
        <v>0</v>
      </c>
    </row>
    <row r="519" customFormat="false" ht="15" hidden="false" customHeight="false" outlineLevel="0" collapsed="false">
      <c r="A519" s="21"/>
      <c r="B519" s="8"/>
      <c r="C519" s="8"/>
      <c r="D519" s="19"/>
      <c r="E519" s="19"/>
      <c r="F519" s="19"/>
      <c r="G519" s="19"/>
      <c r="H519" s="19"/>
      <c r="I519" s="22" t="n">
        <f aca="false">IF(A519="",0,DAY(EOMONTH(A519,0)))</f>
        <v>0</v>
      </c>
      <c r="J519" s="23" t="n">
        <f aca="false">N(D519)-N(E519)</f>
        <v>0</v>
      </c>
      <c r="K519" s="23" t="n">
        <f aca="false">IF(I519=0,0,N(D519)/I519)</f>
        <v>0</v>
      </c>
      <c r="L519" s="24" t="n">
        <f aca="false">IF(A519="",0,IFERROR(INDEX(Tariff!$B$6:$F$13,MATCH(C519,Tariff!$A$6:$A$13,0),MATCH(B519,Tariff!$B$5:$F$5,0)),0))</f>
        <v>0</v>
      </c>
      <c r="M519" s="23" t="n">
        <f aca="false">J519*L519</f>
        <v>0</v>
      </c>
      <c r="N519" s="23" t="n">
        <f aca="false">N(F519)-M519</f>
        <v>0</v>
      </c>
      <c r="O519" s="25" t="n">
        <f aca="false">IF(M519=0,0,N519/M519)</f>
        <v>0</v>
      </c>
      <c r="P519" s="23" t="n">
        <f aca="false">N(F519)-N(G519)</f>
        <v>0</v>
      </c>
      <c r="Q519" s="25" t="n">
        <f aca="false">IF(N(H519)=0,0,N(D519)/H519-1)</f>
        <v>0</v>
      </c>
    </row>
    <row r="520" customFormat="false" ht="15" hidden="false" customHeight="false" outlineLevel="0" collapsed="false">
      <c r="A520" s="21"/>
      <c r="B520" s="8"/>
      <c r="C520" s="8"/>
      <c r="D520" s="19"/>
      <c r="E520" s="19"/>
      <c r="F520" s="19"/>
      <c r="G520" s="19"/>
      <c r="H520" s="19"/>
      <c r="I520" s="22" t="n">
        <f aca="false">IF(A520="",0,DAY(EOMONTH(A520,0)))</f>
        <v>0</v>
      </c>
      <c r="J520" s="23" t="n">
        <f aca="false">N(D520)-N(E520)</f>
        <v>0</v>
      </c>
      <c r="K520" s="23" t="n">
        <f aca="false">IF(I520=0,0,N(D520)/I520)</f>
        <v>0</v>
      </c>
      <c r="L520" s="24" t="n">
        <f aca="false">IF(A520="",0,IFERROR(INDEX(Tariff!$B$6:$F$13,MATCH(C520,Tariff!$A$6:$A$13,0),MATCH(B520,Tariff!$B$5:$F$5,0)),0))</f>
        <v>0</v>
      </c>
      <c r="M520" s="23" t="n">
        <f aca="false">J520*L520</f>
        <v>0</v>
      </c>
      <c r="N520" s="23" t="n">
        <f aca="false">N(F520)-M520</f>
        <v>0</v>
      </c>
      <c r="O520" s="25" t="n">
        <f aca="false">IF(M520=0,0,N520/M520)</f>
        <v>0</v>
      </c>
      <c r="P520" s="23" t="n">
        <f aca="false">N(F520)-N(G520)</f>
        <v>0</v>
      </c>
      <c r="Q520" s="25" t="n">
        <f aca="false">IF(N(H520)=0,0,N(D520)/H520-1)</f>
        <v>0</v>
      </c>
    </row>
    <row r="521" customFormat="false" ht="15" hidden="false" customHeight="false" outlineLevel="0" collapsed="false">
      <c r="A521" s="21"/>
      <c r="B521" s="8"/>
      <c r="C521" s="8"/>
      <c r="D521" s="19"/>
      <c r="E521" s="19"/>
      <c r="F521" s="19"/>
      <c r="G521" s="19"/>
      <c r="H521" s="19"/>
      <c r="I521" s="22" t="n">
        <f aca="false">IF(A521="",0,DAY(EOMONTH(A521,0)))</f>
        <v>0</v>
      </c>
      <c r="J521" s="23" t="n">
        <f aca="false">N(D521)-N(E521)</f>
        <v>0</v>
      </c>
      <c r="K521" s="23" t="n">
        <f aca="false">IF(I521=0,0,N(D521)/I521)</f>
        <v>0</v>
      </c>
      <c r="L521" s="24" t="n">
        <f aca="false">IF(A521="",0,IFERROR(INDEX(Tariff!$B$6:$F$13,MATCH(C521,Tariff!$A$6:$A$13,0),MATCH(B521,Tariff!$B$5:$F$5,0)),0))</f>
        <v>0</v>
      </c>
      <c r="M521" s="23" t="n">
        <f aca="false">J521*L521</f>
        <v>0</v>
      </c>
      <c r="N521" s="23" t="n">
        <f aca="false">N(F521)-M521</f>
        <v>0</v>
      </c>
      <c r="O521" s="25" t="n">
        <f aca="false">IF(M521=0,0,N521/M521)</f>
        <v>0</v>
      </c>
      <c r="P521" s="23" t="n">
        <f aca="false">N(F521)-N(G521)</f>
        <v>0</v>
      </c>
      <c r="Q521" s="25" t="n">
        <f aca="false">IF(N(H521)=0,0,N(D521)/H521-1)</f>
        <v>0</v>
      </c>
    </row>
    <row r="522" customFormat="false" ht="15" hidden="false" customHeight="false" outlineLevel="0" collapsed="false">
      <c r="A522" s="21"/>
      <c r="B522" s="8"/>
      <c r="C522" s="8"/>
      <c r="D522" s="19"/>
      <c r="E522" s="19"/>
      <c r="F522" s="19"/>
      <c r="G522" s="19"/>
      <c r="H522" s="19"/>
      <c r="I522" s="22" t="n">
        <f aca="false">IF(A522="",0,DAY(EOMONTH(A522,0)))</f>
        <v>0</v>
      </c>
      <c r="J522" s="23" t="n">
        <f aca="false">N(D522)-N(E522)</f>
        <v>0</v>
      </c>
      <c r="K522" s="23" t="n">
        <f aca="false">IF(I522=0,0,N(D522)/I522)</f>
        <v>0</v>
      </c>
      <c r="L522" s="24" t="n">
        <f aca="false">IF(A522="",0,IFERROR(INDEX(Tariff!$B$6:$F$13,MATCH(C522,Tariff!$A$6:$A$13,0),MATCH(B522,Tariff!$B$5:$F$5,0)),0))</f>
        <v>0</v>
      </c>
      <c r="M522" s="23" t="n">
        <f aca="false">J522*L522</f>
        <v>0</v>
      </c>
      <c r="N522" s="23" t="n">
        <f aca="false">N(F522)-M522</f>
        <v>0</v>
      </c>
      <c r="O522" s="25" t="n">
        <f aca="false">IF(M522=0,0,N522/M522)</f>
        <v>0</v>
      </c>
      <c r="P522" s="23" t="n">
        <f aca="false">N(F522)-N(G522)</f>
        <v>0</v>
      </c>
      <c r="Q522" s="25" t="n">
        <f aca="false">IF(N(H522)=0,0,N(D522)/H522-1)</f>
        <v>0</v>
      </c>
    </row>
    <row r="523" customFormat="false" ht="15" hidden="false" customHeight="false" outlineLevel="0" collapsed="false">
      <c r="A523" s="21"/>
      <c r="B523" s="8"/>
      <c r="C523" s="8"/>
      <c r="D523" s="19"/>
      <c r="E523" s="19"/>
      <c r="F523" s="19"/>
      <c r="G523" s="19"/>
      <c r="H523" s="19"/>
      <c r="I523" s="22" t="n">
        <f aca="false">IF(A523="",0,DAY(EOMONTH(A523,0)))</f>
        <v>0</v>
      </c>
      <c r="J523" s="23" t="n">
        <f aca="false">N(D523)-N(E523)</f>
        <v>0</v>
      </c>
      <c r="K523" s="23" t="n">
        <f aca="false">IF(I523=0,0,N(D523)/I523)</f>
        <v>0</v>
      </c>
      <c r="L523" s="24" t="n">
        <f aca="false">IF(A523="",0,IFERROR(INDEX(Tariff!$B$6:$F$13,MATCH(C523,Tariff!$A$6:$A$13,0),MATCH(B523,Tariff!$B$5:$F$5,0)),0))</f>
        <v>0</v>
      </c>
      <c r="M523" s="23" t="n">
        <f aca="false">J523*L523</f>
        <v>0</v>
      </c>
      <c r="N523" s="23" t="n">
        <f aca="false">N(F523)-M523</f>
        <v>0</v>
      </c>
      <c r="O523" s="25" t="n">
        <f aca="false">IF(M523=0,0,N523/M523)</f>
        <v>0</v>
      </c>
      <c r="P523" s="23" t="n">
        <f aca="false">N(F523)-N(G523)</f>
        <v>0</v>
      </c>
      <c r="Q523" s="25" t="n">
        <f aca="false">IF(N(H523)=0,0,N(D523)/H523-1)</f>
        <v>0</v>
      </c>
    </row>
    <row r="524" customFormat="false" ht="15" hidden="false" customHeight="false" outlineLevel="0" collapsed="false">
      <c r="A524" s="21"/>
      <c r="B524" s="8"/>
      <c r="C524" s="8"/>
      <c r="D524" s="19"/>
      <c r="E524" s="19"/>
      <c r="F524" s="19"/>
      <c r="G524" s="19"/>
      <c r="H524" s="19"/>
      <c r="I524" s="22" t="n">
        <f aca="false">IF(A524="",0,DAY(EOMONTH(A524,0)))</f>
        <v>0</v>
      </c>
      <c r="J524" s="23" t="n">
        <f aca="false">N(D524)-N(E524)</f>
        <v>0</v>
      </c>
      <c r="K524" s="23" t="n">
        <f aca="false">IF(I524=0,0,N(D524)/I524)</f>
        <v>0</v>
      </c>
      <c r="L524" s="24" t="n">
        <f aca="false">IF(A524="",0,IFERROR(INDEX(Tariff!$B$6:$F$13,MATCH(C524,Tariff!$A$6:$A$13,0),MATCH(B524,Tariff!$B$5:$F$5,0)),0))</f>
        <v>0</v>
      </c>
      <c r="M524" s="23" t="n">
        <f aca="false">J524*L524</f>
        <v>0</v>
      </c>
      <c r="N524" s="23" t="n">
        <f aca="false">N(F524)-M524</f>
        <v>0</v>
      </c>
      <c r="O524" s="25" t="n">
        <f aca="false">IF(M524=0,0,N524/M524)</f>
        <v>0</v>
      </c>
      <c r="P524" s="23" t="n">
        <f aca="false">N(F524)-N(G524)</f>
        <v>0</v>
      </c>
      <c r="Q524" s="25" t="n">
        <f aca="false">IF(N(H524)=0,0,N(D524)/H524-1)</f>
        <v>0</v>
      </c>
    </row>
    <row r="525" customFormat="false" ht="15" hidden="false" customHeight="false" outlineLevel="0" collapsed="false">
      <c r="A525" s="21"/>
      <c r="B525" s="8"/>
      <c r="C525" s="8"/>
      <c r="D525" s="19"/>
      <c r="E525" s="19"/>
      <c r="F525" s="19"/>
      <c r="G525" s="19"/>
      <c r="H525" s="19"/>
      <c r="I525" s="22" t="n">
        <f aca="false">IF(A525="",0,DAY(EOMONTH(A525,0)))</f>
        <v>0</v>
      </c>
      <c r="J525" s="23" t="n">
        <f aca="false">N(D525)-N(E525)</f>
        <v>0</v>
      </c>
      <c r="K525" s="23" t="n">
        <f aca="false">IF(I525=0,0,N(D525)/I525)</f>
        <v>0</v>
      </c>
      <c r="L525" s="24" t="n">
        <f aca="false">IF(A525="",0,IFERROR(INDEX(Tariff!$B$6:$F$13,MATCH(C525,Tariff!$A$6:$A$13,0),MATCH(B525,Tariff!$B$5:$F$5,0)),0))</f>
        <v>0</v>
      </c>
      <c r="M525" s="23" t="n">
        <f aca="false">J525*L525</f>
        <v>0</v>
      </c>
      <c r="N525" s="23" t="n">
        <f aca="false">N(F525)-M525</f>
        <v>0</v>
      </c>
      <c r="O525" s="25" t="n">
        <f aca="false">IF(M525=0,0,N525/M525)</f>
        <v>0</v>
      </c>
      <c r="P525" s="23" t="n">
        <f aca="false">N(F525)-N(G525)</f>
        <v>0</v>
      </c>
      <c r="Q525" s="25" t="n">
        <f aca="false">IF(N(H525)=0,0,N(D525)/H525-1)</f>
        <v>0</v>
      </c>
    </row>
    <row r="526" customFormat="false" ht="15" hidden="false" customHeight="false" outlineLevel="0" collapsed="false">
      <c r="A526" s="21"/>
      <c r="B526" s="8"/>
      <c r="C526" s="8"/>
      <c r="D526" s="19"/>
      <c r="E526" s="19"/>
      <c r="F526" s="19"/>
      <c r="G526" s="19"/>
      <c r="H526" s="19"/>
      <c r="I526" s="22" t="n">
        <f aca="false">IF(A526="",0,DAY(EOMONTH(A526,0)))</f>
        <v>0</v>
      </c>
      <c r="J526" s="23" t="n">
        <f aca="false">N(D526)-N(E526)</f>
        <v>0</v>
      </c>
      <c r="K526" s="23" t="n">
        <f aca="false">IF(I526=0,0,N(D526)/I526)</f>
        <v>0</v>
      </c>
      <c r="L526" s="24" t="n">
        <f aca="false">IF(A526="",0,IFERROR(INDEX(Tariff!$B$6:$F$13,MATCH(C526,Tariff!$A$6:$A$13,0),MATCH(B526,Tariff!$B$5:$F$5,0)),0))</f>
        <v>0</v>
      </c>
      <c r="M526" s="23" t="n">
        <f aca="false">J526*L526</f>
        <v>0</v>
      </c>
      <c r="N526" s="23" t="n">
        <f aca="false">N(F526)-M526</f>
        <v>0</v>
      </c>
      <c r="O526" s="25" t="n">
        <f aca="false">IF(M526=0,0,N526/M526)</f>
        <v>0</v>
      </c>
      <c r="P526" s="23" t="n">
        <f aca="false">N(F526)-N(G526)</f>
        <v>0</v>
      </c>
      <c r="Q526" s="25" t="n">
        <f aca="false">IF(N(H526)=0,0,N(D526)/H526-1)</f>
        <v>0</v>
      </c>
    </row>
    <row r="527" customFormat="false" ht="15" hidden="false" customHeight="false" outlineLevel="0" collapsed="false">
      <c r="A527" s="21"/>
      <c r="B527" s="8"/>
      <c r="C527" s="8"/>
      <c r="D527" s="19"/>
      <c r="E527" s="19"/>
      <c r="F527" s="19"/>
      <c r="G527" s="19"/>
      <c r="H527" s="19"/>
      <c r="I527" s="22" t="n">
        <f aca="false">IF(A527="",0,DAY(EOMONTH(A527,0)))</f>
        <v>0</v>
      </c>
      <c r="J527" s="23" t="n">
        <f aca="false">N(D527)-N(E527)</f>
        <v>0</v>
      </c>
      <c r="K527" s="23" t="n">
        <f aca="false">IF(I527=0,0,N(D527)/I527)</f>
        <v>0</v>
      </c>
      <c r="L527" s="24" t="n">
        <f aca="false">IF(A527="",0,IFERROR(INDEX(Tariff!$B$6:$F$13,MATCH(C527,Tariff!$A$6:$A$13,0),MATCH(B527,Tariff!$B$5:$F$5,0)),0))</f>
        <v>0</v>
      </c>
      <c r="M527" s="23" t="n">
        <f aca="false">J527*L527</f>
        <v>0</v>
      </c>
      <c r="N527" s="23" t="n">
        <f aca="false">N(F527)-M527</f>
        <v>0</v>
      </c>
      <c r="O527" s="25" t="n">
        <f aca="false">IF(M527=0,0,N527/M527)</f>
        <v>0</v>
      </c>
      <c r="P527" s="23" t="n">
        <f aca="false">N(F527)-N(G527)</f>
        <v>0</v>
      </c>
      <c r="Q527" s="25" t="n">
        <f aca="false">IF(N(H527)=0,0,N(D527)/H527-1)</f>
        <v>0</v>
      </c>
    </row>
    <row r="528" customFormat="false" ht="15" hidden="false" customHeight="false" outlineLevel="0" collapsed="false">
      <c r="A528" s="21"/>
      <c r="B528" s="8"/>
      <c r="C528" s="8"/>
      <c r="D528" s="19"/>
      <c r="E528" s="19"/>
      <c r="F528" s="19"/>
      <c r="G528" s="19"/>
      <c r="H528" s="19"/>
      <c r="I528" s="22" t="n">
        <f aca="false">IF(A528="",0,DAY(EOMONTH(A528,0)))</f>
        <v>0</v>
      </c>
      <c r="J528" s="23" t="n">
        <f aca="false">N(D528)-N(E528)</f>
        <v>0</v>
      </c>
      <c r="K528" s="23" t="n">
        <f aca="false">IF(I528=0,0,N(D528)/I528)</f>
        <v>0</v>
      </c>
      <c r="L528" s="24" t="n">
        <f aca="false">IF(A528="",0,IFERROR(INDEX(Tariff!$B$6:$F$13,MATCH(C528,Tariff!$A$6:$A$13,0),MATCH(B528,Tariff!$B$5:$F$5,0)),0))</f>
        <v>0</v>
      </c>
      <c r="M528" s="23" t="n">
        <f aca="false">J528*L528</f>
        <v>0</v>
      </c>
      <c r="N528" s="23" t="n">
        <f aca="false">N(F528)-M528</f>
        <v>0</v>
      </c>
      <c r="O528" s="25" t="n">
        <f aca="false">IF(M528=0,0,N528/M528)</f>
        <v>0</v>
      </c>
      <c r="P528" s="23" t="n">
        <f aca="false">N(F528)-N(G528)</f>
        <v>0</v>
      </c>
      <c r="Q528" s="25" t="n">
        <f aca="false">IF(N(H528)=0,0,N(D528)/H528-1)</f>
        <v>0</v>
      </c>
    </row>
    <row r="529" customFormat="false" ht="15" hidden="false" customHeight="false" outlineLevel="0" collapsed="false">
      <c r="A529" s="21"/>
      <c r="B529" s="8"/>
      <c r="C529" s="8"/>
      <c r="D529" s="19"/>
      <c r="E529" s="19"/>
      <c r="F529" s="19"/>
      <c r="G529" s="19"/>
      <c r="H529" s="19"/>
      <c r="I529" s="22" t="n">
        <f aca="false">IF(A529="",0,DAY(EOMONTH(A529,0)))</f>
        <v>0</v>
      </c>
      <c r="J529" s="23" t="n">
        <f aca="false">N(D529)-N(E529)</f>
        <v>0</v>
      </c>
      <c r="K529" s="23" t="n">
        <f aca="false">IF(I529=0,0,N(D529)/I529)</f>
        <v>0</v>
      </c>
      <c r="L529" s="24" t="n">
        <f aca="false">IF(A529="",0,IFERROR(INDEX(Tariff!$B$6:$F$13,MATCH(C529,Tariff!$A$6:$A$13,0),MATCH(B529,Tariff!$B$5:$F$5,0)),0))</f>
        <v>0</v>
      </c>
      <c r="M529" s="23" t="n">
        <f aca="false">J529*L529</f>
        <v>0</v>
      </c>
      <c r="N529" s="23" t="n">
        <f aca="false">N(F529)-M529</f>
        <v>0</v>
      </c>
      <c r="O529" s="25" t="n">
        <f aca="false">IF(M529=0,0,N529/M529)</f>
        <v>0</v>
      </c>
      <c r="P529" s="23" t="n">
        <f aca="false">N(F529)-N(G529)</f>
        <v>0</v>
      </c>
      <c r="Q529" s="25" t="n">
        <f aca="false">IF(N(H529)=0,0,N(D529)/H529-1)</f>
        <v>0</v>
      </c>
    </row>
    <row r="530" customFormat="false" ht="15" hidden="false" customHeight="false" outlineLevel="0" collapsed="false">
      <c r="A530" s="21"/>
      <c r="B530" s="8"/>
      <c r="C530" s="8"/>
      <c r="D530" s="19"/>
      <c r="E530" s="19"/>
      <c r="F530" s="19"/>
      <c r="G530" s="19"/>
      <c r="H530" s="19"/>
      <c r="I530" s="22" t="n">
        <f aca="false">IF(A530="",0,DAY(EOMONTH(A530,0)))</f>
        <v>0</v>
      </c>
      <c r="J530" s="23" t="n">
        <f aca="false">N(D530)-N(E530)</f>
        <v>0</v>
      </c>
      <c r="K530" s="23" t="n">
        <f aca="false">IF(I530=0,0,N(D530)/I530)</f>
        <v>0</v>
      </c>
      <c r="L530" s="24" t="n">
        <f aca="false">IF(A530="",0,IFERROR(INDEX(Tariff!$B$6:$F$13,MATCH(C530,Tariff!$A$6:$A$13,0),MATCH(B530,Tariff!$B$5:$F$5,0)),0))</f>
        <v>0</v>
      </c>
      <c r="M530" s="23" t="n">
        <f aca="false">J530*L530</f>
        <v>0</v>
      </c>
      <c r="N530" s="23" t="n">
        <f aca="false">N(F530)-M530</f>
        <v>0</v>
      </c>
      <c r="O530" s="25" t="n">
        <f aca="false">IF(M530=0,0,N530/M530)</f>
        <v>0</v>
      </c>
      <c r="P530" s="23" t="n">
        <f aca="false">N(F530)-N(G530)</f>
        <v>0</v>
      </c>
      <c r="Q530" s="25" t="n">
        <f aca="false">IF(N(H530)=0,0,N(D530)/H530-1)</f>
        <v>0</v>
      </c>
    </row>
    <row r="531" customFormat="false" ht="15" hidden="false" customHeight="false" outlineLevel="0" collapsed="false">
      <c r="A531" s="21"/>
      <c r="B531" s="8"/>
      <c r="C531" s="8"/>
      <c r="D531" s="19"/>
      <c r="E531" s="19"/>
      <c r="F531" s="19"/>
      <c r="G531" s="19"/>
      <c r="H531" s="19"/>
      <c r="I531" s="22" t="n">
        <f aca="false">IF(A531="",0,DAY(EOMONTH(A531,0)))</f>
        <v>0</v>
      </c>
      <c r="J531" s="23" t="n">
        <f aca="false">N(D531)-N(E531)</f>
        <v>0</v>
      </c>
      <c r="K531" s="23" t="n">
        <f aca="false">IF(I531=0,0,N(D531)/I531)</f>
        <v>0</v>
      </c>
      <c r="L531" s="24" t="n">
        <f aca="false">IF(A531="",0,IFERROR(INDEX(Tariff!$B$6:$F$13,MATCH(C531,Tariff!$A$6:$A$13,0),MATCH(B531,Tariff!$B$5:$F$5,0)),0))</f>
        <v>0</v>
      </c>
      <c r="M531" s="23" t="n">
        <f aca="false">J531*L531</f>
        <v>0</v>
      </c>
      <c r="N531" s="23" t="n">
        <f aca="false">N(F531)-M531</f>
        <v>0</v>
      </c>
      <c r="O531" s="25" t="n">
        <f aca="false">IF(M531=0,0,N531/M531)</f>
        <v>0</v>
      </c>
      <c r="P531" s="23" t="n">
        <f aca="false">N(F531)-N(G531)</f>
        <v>0</v>
      </c>
      <c r="Q531" s="25" t="n">
        <f aca="false">IF(N(H531)=0,0,N(D531)/H531-1)</f>
        <v>0</v>
      </c>
    </row>
    <row r="532" customFormat="false" ht="15" hidden="false" customHeight="false" outlineLevel="0" collapsed="false">
      <c r="A532" s="21"/>
      <c r="B532" s="8"/>
      <c r="C532" s="8"/>
      <c r="D532" s="19"/>
      <c r="E532" s="19"/>
      <c r="F532" s="19"/>
      <c r="G532" s="19"/>
      <c r="H532" s="19"/>
      <c r="I532" s="22" t="n">
        <f aca="false">IF(A532="",0,DAY(EOMONTH(A532,0)))</f>
        <v>0</v>
      </c>
      <c r="J532" s="23" t="n">
        <f aca="false">N(D532)-N(E532)</f>
        <v>0</v>
      </c>
      <c r="K532" s="23" t="n">
        <f aca="false">IF(I532=0,0,N(D532)/I532)</f>
        <v>0</v>
      </c>
      <c r="L532" s="24" t="n">
        <f aca="false">IF(A532="",0,IFERROR(INDEX(Tariff!$B$6:$F$13,MATCH(C532,Tariff!$A$6:$A$13,0),MATCH(B532,Tariff!$B$5:$F$5,0)),0))</f>
        <v>0</v>
      </c>
      <c r="M532" s="23" t="n">
        <f aca="false">J532*L532</f>
        <v>0</v>
      </c>
      <c r="N532" s="23" t="n">
        <f aca="false">N(F532)-M532</f>
        <v>0</v>
      </c>
      <c r="O532" s="25" t="n">
        <f aca="false">IF(M532=0,0,N532/M532)</f>
        <v>0</v>
      </c>
      <c r="P532" s="23" t="n">
        <f aca="false">N(F532)-N(G532)</f>
        <v>0</v>
      </c>
      <c r="Q532" s="25" t="n">
        <f aca="false">IF(N(H532)=0,0,N(D532)/H532-1)</f>
        <v>0</v>
      </c>
    </row>
    <row r="533" customFormat="false" ht="15" hidden="false" customHeight="false" outlineLevel="0" collapsed="false">
      <c r="A533" s="21"/>
      <c r="B533" s="8"/>
      <c r="C533" s="8"/>
      <c r="D533" s="19"/>
      <c r="E533" s="19"/>
      <c r="F533" s="19"/>
      <c r="G533" s="19"/>
      <c r="H533" s="19"/>
      <c r="I533" s="22" t="n">
        <f aca="false">IF(A533="",0,DAY(EOMONTH(A533,0)))</f>
        <v>0</v>
      </c>
      <c r="J533" s="23" t="n">
        <f aca="false">N(D533)-N(E533)</f>
        <v>0</v>
      </c>
      <c r="K533" s="23" t="n">
        <f aca="false">IF(I533=0,0,N(D533)/I533)</f>
        <v>0</v>
      </c>
      <c r="L533" s="24" t="n">
        <f aca="false">IF(A533="",0,IFERROR(INDEX(Tariff!$B$6:$F$13,MATCH(C533,Tariff!$A$6:$A$13,0),MATCH(B533,Tariff!$B$5:$F$5,0)),0))</f>
        <v>0</v>
      </c>
      <c r="M533" s="23" t="n">
        <f aca="false">J533*L533</f>
        <v>0</v>
      </c>
      <c r="N533" s="23" t="n">
        <f aca="false">N(F533)-M533</f>
        <v>0</v>
      </c>
      <c r="O533" s="25" t="n">
        <f aca="false">IF(M533=0,0,N533/M533)</f>
        <v>0</v>
      </c>
      <c r="P533" s="23" t="n">
        <f aca="false">N(F533)-N(G533)</f>
        <v>0</v>
      </c>
      <c r="Q533" s="25" t="n">
        <f aca="false">IF(N(H533)=0,0,N(D533)/H533-1)</f>
        <v>0</v>
      </c>
    </row>
    <row r="534" customFormat="false" ht="15" hidden="false" customHeight="false" outlineLevel="0" collapsed="false">
      <c r="A534" s="21"/>
      <c r="B534" s="8"/>
      <c r="C534" s="8"/>
      <c r="D534" s="19"/>
      <c r="E534" s="19"/>
      <c r="F534" s="19"/>
      <c r="G534" s="19"/>
      <c r="H534" s="19"/>
      <c r="I534" s="22" t="n">
        <f aca="false">IF(A534="",0,DAY(EOMONTH(A534,0)))</f>
        <v>0</v>
      </c>
      <c r="J534" s="23" t="n">
        <f aca="false">N(D534)-N(E534)</f>
        <v>0</v>
      </c>
      <c r="K534" s="23" t="n">
        <f aca="false">IF(I534=0,0,N(D534)/I534)</f>
        <v>0</v>
      </c>
      <c r="L534" s="24" t="n">
        <f aca="false">IF(A534="",0,IFERROR(INDEX(Tariff!$B$6:$F$13,MATCH(C534,Tariff!$A$6:$A$13,0),MATCH(B534,Tariff!$B$5:$F$5,0)),0))</f>
        <v>0</v>
      </c>
      <c r="M534" s="23" t="n">
        <f aca="false">J534*L534</f>
        <v>0</v>
      </c>
      <c r="N534" s="23" t="n">
        <f aca="false">N(F534)-M534</f>
        <v>0</v>
      </c>
      <c r="O534" s="25" t="n">
        <f aca="false">IF(M534=0,0,N534/M534)</f>
        <v>0</v>
      </c>
      <c r="P534" s="23" t="n">
        <f aca="false">N(F534)-N(G534)</f>
        <v>0</v>
      </c>
      <c r="Q534" s="25" t="n">
        <f aca="false">IF(N(H534)=0,0,N(D534)/H534-1)</f>
        <v>0</v>
      </c>
    </row>
    <row r="535" customFormat="false" ht="15" hidden="false" customHeight="false" outlineLevel="0" collapsed="false">
      <c r="A535" s="21"/>
      <c r="B535" s="8"/>
      <c r="C535" s="8"/>
      <c r="D535" s="19"/>
      <c r="E535" s="19"/>
      <c r="F535" s="19"/>
      <c r="G535" s="19"/>
      <c r="H535" s="19"/>
      <c r="I535" s="22" t="n">
        <f aca="false">IF(A535="",0,DAY(EOMONTH(A535,0)))</f>
        <v>0</v>
      </c>
      <c r="J535" s="23" t="n">
        <f aca="false">N(D535)-N(E535)</f>
        <v>0</v>
      </c>
      <c r="K535" s="23" t="n">
        <f aca="false">IF(I535=0,0,N(D535)/I535)</f>
        <v>0</v>
      </c>
      <c r="L535" s="24" t="n">
        <f aca="false">IF(A535="",0,IFERROR(INDEX(Tariff!$B$6:$F$13,MATCH(C535,Tariff!$A$6:$A$13,0),MATCH(B535,Tariff!$B$5:$F$5,0)),0))</f>
        <v>0</v>
      </c>
      <c r="M535" s="23" t="n">
        <f aca="false">J535*L535</f>
        <v>0</v>
      </c>
      <c r="N535" s="23" t="n">
        <f aca="false">N(F535)-M535</f>
        <v>0</v>
      </c>
      <c r="O535" s="25" t="n">
        <f aca="false">IF(M535=0,0,N535/M535)</f>
        <v>0</v>
      </c>
      <c r="P535" s="23" t="n">
        <f aca="false">N(F535)-N(G535)</f>
        <v>0</v>
      </c>
      <c r="Q535" s="25" t="n">
        <f aca="false">IF(N(H535)=0,0,N(D535)/H535-1)</f>
        <v>0</v>
      </c>
    </row>
    <row r="536" customFormat="false" ht="15" hidden="false" customHeight="false" outlineLevel="0" collapsed="false">
      <c r="A536" s="21"/>
      <c r="B536" s="8"/>
      <c r="C536" s="8"/>
      <c r="D536" s="19"/>
      <c r="E536" s="19"/>
      <c r="F536" s="19"/>
      <c r="G536" s="19"/>
      <c r="H536" s="19"/>
      <c r="I536" s="22" t="n">
        <f aca="false">IF(A536="",0,DAY(EOMONTH(A536,0)))</f>
        <v>0</v>
      </c>
      <c r="J536" s="23" t="n">
        <f aca="false">N(D536)-N(E536)</f>
        <v>0</v>
      </c>
      <c r="K536" s="23" t="n">
        <f aca="false">IF(I536=0,0,N(D536)/I536)</f>
        <v>0</v>
      </c>
      <c r="L536" s="24" t="n">
        <f aca="false">IF(A536="",0,IFERROR(INDEX(Tariff!$B$6:$F$13,MATCH(C536,Tariff!$A$6:$A$13,0),MATCH(B536,Tariff!$B$5:$F$5,0)),0))</f>
        <v>0</v>
      </c>
      <c r="M536" s="23" t="n">
        <f aca="false">J536*L536</f>
        <v>0</v>
      </c>
      <c r="N536" s="23" t="n">
        <f aca="false">N(F536)-M536</f>
        <v>0</v>
      </c>
      <c r="O536" s="25" t="n">
        <f aca="false">IF(M536=0,0,N536/M536)</f>
        <v>0</v>
      </c>
      <c r="P536" s="23" t="n">
        <f aca="false">N(F536)-N(G536)</f>
        <v>0</v>
      </c>
      <c r="Q536" s="25" t="n">
        <f aca="false">IF(N(H536)=0,0,N(D536)/H536-1)</f>
        <v>0</v>
      </c>
    </row>
    <row r="537" customFormat="false" ht="15" hidden="false" customHeight="false" outlineLevel="0" collapsed="false">
      <c r="A537" s="21"/>
      <c r="B537" s="8"/>
      <c r="C537" s="8"/>
      <c r="D537" s="19"/>
      <c r="E537" s="19"/>
      <c r="F537" s="19"/>
      <c r="G537" s="19"/>
      <c r="H537" s="19"/>
      <c r="I537" s="22" t="n">
        <f aca="false">IF(A537="",0,DAY(EOMONTH(A537,0)))</f>
        <v>0</v>
      </c>
      <c r="J537" s="23" t="n">
        <f aca="false">N(D537)-N(E537)</f>
        <v>0</v>
      </c>
      <c r="K537" s="23" t="n">
        <f aca="false">IF(I537=0,0,N(D537)/I537)</f>
        <v>0</v>
      </c>
      <c r="L537" s="24" t="n">
        <f aca="false">IF(A537="",0,IFERROR(INDEX(Tariff!$B$6:$F$13,MATCH(C537,Tariff!$A$6:$A$13,0),MATCH(B537,Tariff!$B$5:$F$5,0)),0))</f>
        <v>0</v>
      </c>
      <c r="M537" s="23" t="n">
        <f aca="false">J537*L537</f>
        <v>0</v>
      </c>
      <c r="N537" s="23" t="n">
        <f aca="false">N(F537)-M537</f>
        <v>0</v>
      </c>
      <c r="O537" s="25" t="n">
        <f aca="false">IF(M537=0,0,N537/M537)</f>
        <v>0</v>
      </c>
      <c r="P537" s="23" t="n">
        <f aca="false">N(F537)-N(G537)</f>
        <v>0</v>
      </c>
      <c r="Q537" s="25" t="n">
        <f aca="false">IF(N(H537)=0,0,N(D537)/H537-1)</f>
        <v>0</v>
      </c>
    </row>
    <row r="538" customFormat="false" ht="15" hidden="false" customHeight="false" outlineLevel="0" collapsed="false">
      <c r="A538" s="21"/>
      <c r="B538" s="8"/>
      <c r="C538" s="8"/>
      <c r="D538" s="19"/>
      <c r="E538" s="19"/>
      <c r="F538" s="19"/>
      <c r="G538" s="19"/>
      <c r="H538" s="19"/>
      <c r="I538" s="22" t="n">
        <f aca="false">IF(A538="",0,DAY(EOMONTH(A538,0)))</f>
        <v>0</v>
      </c>
      <c r="J538" s="23" t="n">
        <f aca="false">N(D538)-N(E538)</f>
        <v>0</v>
      </c>
      <c r="K538" s="23" t="n">
        <f aca="false">IF(I538=0,0,N(D538)/I538)</f>
        <v>0</v>
      </c>
      <c r="L538" s="24" t="n">
        <f aca="false">IF(A538="",0,IFERROR(INDEX(Tariff!$B$6:$F$13,MATCH(C538,Tariff!$A$6:$A$13,0),MATCH(B538,Tariff!$B$5:$F$5,0)),0))</f>
        <v>0</v>
      </c>
      <c r="M538" s="23" t="n">
        <f aca="false">J538*L538</f>
        <v>0</v>
      </c>
      <c r="N538" s="23" t="n">
        <f aca="false">N(F538)-M538</f>
        <v>0</v>
      </c>
      <c r="O538" s="25" t="n">
        <f aca="false">IF(M538=0,0,N538/M538)</f>
        <v>0</v>
      </c>
      <c r="P538" s="23" t="n">
        <f aca="false">N(F538)-N(G538)</f>
        <v>0</v>
      </c>
      <c r="Q538" s="25" t="n">
        <f aca="false">IF(N(H538)=0,0,N(D538)/H538-1)</f>
        <v>0</v>
      </c>
    </row>
    <row r="539" customFormat="false" ht="15" hidden="false" customHeight="false" outlineLevel="0" collapsed="false">
      <c r="A539" s="21"/>
      <c r="B539" s="8"/>
      <c r="C539" s="8"/>
      <c r="D539" s="19"/>
      <c r="E539" s="19"/>
      <c r="F539" s="19"/>
      <c r="G539" s="19"/>
      <c r="H539" s="19"/>
      <c r="I539" s="22" t="n">
        <f aca="false">IF(A539="",0,DAY(EOMONTH(A539,0)))</f>
        <v>0</v>
      </c>
      <c r="J539" s="23" t="n">
        <f aca="false">N(D539)-N(E539)</f>
        <v>0</v>
      </c>
      <c r="K539" s="23" t="n">
        <f aca="false">IF(I539=0,0,N(D539)/I539)</f>
        <v>0</v>
      </c>
      <c r="L539" s="24" t="n">
        <f aca="false">IF(A539="",0,IFERROR(INDEX(Tariff!$B$6:$F$13,MATCH(C539,Tariff!$A$6:$A$13,0),MATCH(B539,Tariff!$B$5:$F$5,0)),0))</f>
        <v>0</v>
      </c>
      <c r="M539" s="23" t="n">
        <f aca="false">J539*L539</f>
        <v>0</v>
      </c>
      <c r="N539" s="23" t="n">
        <f aca="false">N(F539)-M539</f>
        <v>0</v>
      </c>
      <c r="O539" s="25" t="n">
        <f aca="false">IF(M539=0,0,N539/M539)</f>
        <v>0</v>
      </c>
      <c r="P539" s="23" t="n">
        <f aca="false">N(F539)-N(G539)</f>
        <v>0</v>
      </c>
      <c r="Q539" s="25" t="n">
        <f aca="false">IF(N(H539)=0,0,N(D539)/H539-1)</f>
        <v>0</v>
      </c>
    </row>
    <row r="540" customFormat="false" ht="15" hidden="false" customHeight="false" outlineLevel="0" collapsed="false">
      <c r="A540" s="21"/>
      <c r="B540" s="8"/>
      <c r="C540" s="8"/>
      <c r="D540" s="19"/>
      <c r="E540" s="19"/>
      <c r="F540" s="19"/>
      <c r="G540" s="19"/>
      <c r="H540" s="19"/>
      <c r="I540" s="22" t="n">
        <f aca="false">IF(A540="",0,DAY(EOMONTH(A540,0)))</f>
        <v>0</v>
      </c>
      <c r="J540" s="23" t="n">
        <f aca="false">N(D540)-N(E540)</f>
        <v>0</v>
      </c>
      <c r="K540" s="23" t="n">
        <f aca="false">IF(I540=0,0,N(D540)/I540)</f>
        <v>0</v>
      </c>
      <c r="L540" s="24" t="n">
        <f aca="false">IF(A540="",0,IFERROR(INDEX(Tariff!$B$6:$F$13,MATCH(C540,Tariff!$A$6:$A$13,0),MATCH(B540,Tariff!$B$5:$F$5,0)),0))</f>
        <v>0</v>
      </c>
      <c r="M540" s="23" t="n">
        <f aca="false">J540*L540</f>
        <v>0</v>
      </c>
      <c r="N540" s="23" t="n">
        <f aca="false">N(F540)-M540</f>
        <v>0</v>
      </c>
      <c r="O540" s="25" t="n">
        <f aca="false">IF(M540=0,0,N540/M540)</f>
        <v>0</v>
      </c>
      <c r="P540" s="23" t="n">
        <f aca="false">N(F540)-N(G540)</f>
        <v>0</v>
      </c>
      <c r="Q540" s="25" t="n">
        <f aca="false">IF(N(H540)=0,0,N(D540)/H540-1)</f>
        <v>0</v>
      </c>
    </row>
    <row r="541" customFormat="false" ht="15" hidden="false" customHeight="false" outlineLevel="0" collapsed="false">
      <c r="A541" s="21"/>
      <c r="B541" s="8"/>
      <c r="C541" s="8"/>
      <c r="D541" s="19"/>
      <c r="E541" s="19"/>
      <c r="F541" s="19"/>
      <c r="G541" s="19"/>
      <c r="H541" s="19"/>
      <c r="I541" s="22" t="n">
        <f aca="false">IF(A541="",0,DAY(EOMONTH(A541,0)))</f>
        <v>0</v>
      </c>
      <c r="J541" s="23" t="n">
        <f aca="false">N(D541)-N(E541)</f>
        <v>0</v>
      </c>
      <c r="K541" s="23" t="n">
        <f aca="false">IF(I541=0,0,N(D541)/I541)</f>
        <v>0</v>
      </c>
      <c r="L541" s="24" t="n">
        <f aca="false">IF(A541="",0,IFERROR(INDEX(Tariff!$B$6:$F$13,MATCH(C541,Tariff!$A$6:$A$13,0),MATCH(B541,Tariff!$B$5:$F$5,0)),0))</f>
        <v>0</v>
      </c>
      <c r="M541" s="23" t="n">
        <f aca="false">J541*L541</f>
        <v>0</v>
      </c>
      <c r="N541" s="23" t="n">
        <f aca="false">N(F541)-M541</f>
        <v>0</v>
      </c>
      <c r="O541" s="25" t="n">
        <f aca="false">IF(M541=0,0,N541/M541)</f>
        <v>0</v>
      </c>
      <c r="P541" s="23" t="n">
        <f aca="false">N(F541)-N(G541)</f>
        <v>0</v>
      </c>
      <c r="Q541" s="25" t="n">
        <f aca="false">IF(N(H541)=0,0,N(D541)/H541-1)</f>
        <v>0</v>
      </c>
    </row>
    <row r="542" customFormat="false" ht="15" hidden="false" customHeight="false" outlineLevel="0" collapsed="false">
      <c r="A542" s="21"/>
      <c r="B542" s="8"/>
      <c r="C542" s="8"/>
      <c r="D542" s="19"/>
      <c r="E542" s="19"/>
      <c r="F542" s="19"/>
      <c r="G542" s="19"/>
      <c r="H542" s="19"/>
      <c r="I542" s="22" t="n">
        <f aca="false">IF(A542="",0,DAY(EOMONTH(A542,0)))</f>
        <v>0</v>
      </c>
      <c r="J542" s="23" t="n">
        <f aca="false">N(D542)-N(E542)</f>
        <v>0</v>
      </c>
      <c r="K542" s="23" t="n">
        <f aca="false">IF(I542=0,0,N(D542)/I542)</f>
        <v>0</v>
      </c>
      <c r="L542" s="24" t="n">
        <f aca="false">IF(A542="",0,IFERROR(INDEX(Tariff!$B$6:$F$13,MATCH(C542,Tariff!$A$6:$A$13,0),MATCH(B542,Tariff!$B$5:$F$5,0)),0))</f>
        <v>0</v>
      </c>
      <c r="M542" s="23" t="n">
        <f aca="false">J542*L542</f>
        <v>0</v>
      </c>
      <c r="N542" s="23" t="n">
        <f aca="false">N(F542)-M542</f>
        <v>0</v>
      </c>
      <c r="O542" s="25" t="n">
        <f aca="false">IF(M542=0,0,N542/M542)</f>
        <v>0</v>
      </c>
      <c r="P542" s="23" t="n">
        <f aca="false">N(F542)-N(G542)</f>
        <v>0</v>
      </c>
      <c r="Q542" s="25" t="n">
        <f aca="false">IF(N(H542)=0,0,N(D542)/H542-1)</f>
        <v>0</v>
      </c>
    </row>
    <row r="543" customFormat="false" ht="15" hidden="false" customHeight="false" outlineLevel="0" collapsed="false">
      <c r="A543" s="21"/>
      <c r="B543" s="8"/>
      <c r="C543" s="8"/>
      <c r="D543" s="19"/>
      <c r="E543" s="19"/>
      <c r="F543" s="19"/>
      <c r="G543" s="19"/>
      <c r="H543" s="19"/>
      <c r="I543" s="22" t="n">
        <f aca="false">IF(A543="",0,DAY(EOMONTH(A543,0)))</f>
        <v>0</v>
      </c>
      <c r="J543" s="23" t="n">
        <f aca="false">N(D543)-N(E543)</f>
        <v>0</v>
      </c>
      <c r="K543" s="23" t="n">
        <f aca="false">IF(I543=0,0,N(D543)/I543)</f>
        <v>0</v>
      </c>
      <c r="L543" s="24" t="n">
        <f aca="false">IF(A543="",0,IFERROR(INDEX(Tariff!$B$6:$F$13,MATCH(C543,Tariff!$A$6:$A$13,0),MATCH(B543,Tariff!$B$5:$F$5,0)),0))</f>
        <v>0</v>
      </c>
      <c r="M543" s="23" t="n">
        <f aca="false">J543*L543</f>
        <v>0</v>
      </c>
      <c r="N543" s="23" t="n">
        <f aca="false">N(F543)-M543</f>
        <v>0</v>
      </c>
      <c r="O543" s="25" t="n">
        <f aca="false">IF(M543=0,0,N543/M543)</f>
        <v>0</v>
      </c>
      <c r="P543" s="23" t="n">
        <f aca="false">N(F543)-N(G543)</f>
        <v>0</v>
      </c>
      <c r="Q543" s="25" t="n">
        <f aca="false">IF(N(H543)=0,0,N(D543)/H543-1)</f>
        <v>0</v>
      </c>
    </row>
    <row r="544" customFormat="false" ht="15" hidden="false" customHeight="false" outlineLevel="0" collapsed="false">
      <c r="A544" s="21"/>
      <c r="B544" s="8"/>
      <c r="C544" s="8"/>
      <c r="D544" s="19"/>
      <c r="E544" s="19"/>
      <c r="F544" s="19"/>
      <c r="G544" s="19"/>
      <c r="H544" s="19"/>
      <c r="I544" s="22" t="n">
        <f aca="false">IF(A544="",0,DAY(EOMONTH(A544,0)))</f>
        <v>0</v>
      </c>
      <c r="J544" s="23" t="n">
        <f aca="false">N(D544)-N(E544)</f>
        <v>0</v>
      </c>
      <c r="K544" s="23" t="n">
        <f aca="false">IF(I544=0,0,N(D544)/I544)</f>
        <v>0</v>
      </c>
      <c r="L544" s="24" t="n">
        <f aca="false">IF(A544="",0,IFERROR(INDEX(Tariff!$B$6:$F$13,MATCH(C544,Tariff!$A$6:$A$13,0),MATCH(B544,Tariff!$B$5:$F$5,0)),0))</f>
        <v>0</v>
      </c>
      <c r="M544" s="23" t="n">
        <f aca="false">J544*L544</f>
        <v>0</v>
      </c>
      <c r="N544" s="23" t="n">
        <f aca="false">N(F544)-M544</f>
        <v>0</v>
      </c>
      <c r="O544" s="25" t="n">
        <f aca="false">IF(M544=0,0,N544/M544)</f>
        <v>0</v>
      </c>
      <c r="P544" s="23" t="n">
        <f aca="false">N(F544)-N(G544)</f>
        <v>0</v>
      </c>
      <c r="Q544" s="25" t="n">
        <f aca="false">IF(N(H544)=0,0,N(D544)/H544-1)</f>
        <v>0</v>
      </c>
    </row>
    <row r="545" customFormat="false" ht="15" hidden="false" customHeight="false" outlineLevel="0" collapsed="false">
      <c r="A545" s="21"/>
      <c r="B545" s="8"/>
      <c r="C545" s="8"/>
      <c r="D545" s="19"/>
      <c r="E545" s="19"/>
      <c r="F545" s="19"/>
      <c r="G545" s="19"/>
      <c r="H545" s="19"/>
      <c r="I545" s="22" t="n">
        <f aca="false">IF(A545="",0,DAY(EOMONTH(A545,0)))</f>
        <v>0</v>
      </c>
      <c r="J545" s="23" t="n">
        <f aca="false">N(D545)-N(E545)</f>
        <v>0</v>
      </c>
      <c r="K545" s="23" t="n">
        <f aca="false">IF(I545=0,0,N(D545)/I545)</f>
        <v>0</v>
      </c>
      <c r="L545" s="24" t="n">
        <f aca="false">IF(A545="",0,IFERROR(INDEX(Tariff!$B$6:$F$13,MATCH(C545,Tariff!$A$6:$A$13,0),MATCH(B545,Tariff!$B$5:$F$5,0)),0))</f>
        <v>0</v>
      </c>
      <c r="M545" s="23" t="n">
        <f aca="false">J545*L545</f>
        <v>0</v>
      </c>
      <c r="N545" s="23" t="n">
        <f aca="false">N(F545)-M545</f>
        <v>0</v>
      </c>
      <c r="O545" s="25" t="n">
        <f aca="false">IF(M545=0,0,N545/M545)</f>
        <v>0</v>
      </c>
      <c r="P545" s="23" t="n">
        <f aca="false">N(F545)-N(G545)</f>
        <v>0</v>
      </c>
      <c r="Q545" s="25" t="n">
        <f aca="false">IF(N(H545)=0,0,N(D545)/H545-1)</f>
        <v>0</v>
      </c>
    </row>
    <row r="546" customFormat="false" ht="15" hidden="false" customHeight="false" outlineLevel="0" collapsed="false">
      <c r="A546" s="21"/>
      <c r="B546" s="8"/>
      <c r="C546" s="8"/>
      <c r="D546" s="19"/>
      <c r="E546" s="19"/>
      <c r="F546" s="19"/>
      <c r="G546" s="19"/>
      <c r="H546" s="19"/>
      <c r="I546" s="22" t="n">
        <f aca="false">IF(A546="",0,DAY(EOMONTH(A546,0)))</f>
        <v>0</v>
      </c>
      <c r="J546" s="23" t="n">
        <f aca="false">N(D546)-N(E546)</f>
        <v>0</v>
      </c>
      <c r="K546" s="23" t="n">
        <f aca="false">IF(I546=0,0,N(D546)/I546)</f>
        <v>0</v>
      </c>
      <c r="L546" s="24" t="n">
        <f aca="false">IF(A546="",0,IFERROR(INDEX(Tariff!$B$6:$F$13,MATCH(C546,Tariff!$A$6:$A$13,0),MATCH(B546,Tariff!$B$5:$F$5,0)),0))</f>
        <v>0</v>
      </c>
      <c r="M546" s="23" t="n">
        <f aca="false">J546*L546</f>
        <v>0</v>
      </c>
      <c r="N546" s="23" t="n">
        <f aca="false">N(F546)-M546</f>
        <v>0</v>
      </c>
      <c r="O546" s="25" t="n">
        <f aca="false">IF(M546=0,0,N546/M546)</f>
        <v>0</v>
      </c>
      <c r="P546" s="23" t="n">
        <f aca="false">N(F546)-N(G546)</f>
        <v>0</v>
      </c>
      <c r="Q546" s="25" t="n">
        <f aca="false">IF(N(H546)=0,0,N(D546)/H546-1)</f>
        <v>0</v>
      </c>
    </row>
    <row r="547" customFormat="false" ht="15" hidden="false" customHeight="false" outlineLevel="0" collapsed="false">
      <c r="A547" s="21"/>
      <c r="B547" s="8"/>
      <c r="C547" s="8"/>
      <c r="D547" s="19"/>
      <c r="E547" s="19"/>
      <c r="F547" s="19"/>
      <c r="G547" s="19"/>
      <c r="H547" s="19"/>
      <c r="I547" s="22" t="n">
        <f aca="false">IF(A547="",0,DAY(EOMONTH(A547,0)))</f>
        <v>0</v>
      </c>
      <c r="J547" s="23" t="n">
        <f aca="false">N(D547)-N(E547)</f>
        <v>0</v>
      </c>
      <c r="K547" s="23" t="n">
        <f aca="false">IF(I547=0,0,N(D547)/I547)</f>
        <v>0</v>
      </c>
      <c r="L547" s="24" t="n">
        <f aca="false">IF(A547="",0,IFERROR(INDEX(Tariff!$B$6:$F$13,MATCH(C547,Tariff!$A$6:$A$13,0),MATCH(B547,Tariff!$B$5:$F$5,0)),0))</f>
        <v>0</v>
      </c>
      <c r="M547" s="23" t="n">
        <f aca="false">J547*L547</f>
        <v>0</v>
      </c>
      <c r="N547" s="23" t="n">
        <f aca="false">N(F547)-M547</f>
        <v>0</v>
      </c>
      <c r="O547" s="25" t="n">
        <f aca="false">IF(M547=0,0,N547/M547)</f>
        <v>0</v>
      </c>
      <c r="P547" s="23" t="n">
        <f aca="false">N(F547)-N(G547)</f>
        <v>0</v>
      </c>
      <c r="Q547" s="25" t="n">
        <f aca="false">IF(N(H547)=0,0,N(D547)/H547-1)</f>
        <v>0</v>
      </c>
    </row>
    <row r="548" customFormat="false" ht="15" hidden="false" customHeight="false" outlineLevel="0" collapsed="false">
      <c r="A548" s="21"/>
      <c r="B548" s="8"/>
      <c r="C548" s="8"/>
      <c r="D548" s="19"/>
      <c r="E548" s="19"/>
      <c r="F548" s="19"/>
      <c r="G548" s="19"/>
      <c r="H548" s="19"/>
      <c r="I548" s="22" t="n">
        <f aca="false">IF(A548="",0,DAY(EOMONTH(A548,0)))</f>
        <v>0</v>
      </c>
      <c r="J548" s="23" t="n">
        <f aca="false">N(D548)-N(E548)</f>
        <v>0</v>
      </c>
      <c r="K548" s="23" t="n">
        <f aca="false">IF(I548=0,0,N(D548)/I548)</f>
        <v>0</v>
      </c>
      <c r="L548" s="24" t="n">
        <f aca="false">IF(A548="",0,IFERROR(INDEX(Tariff!$B$6:$F$13,MATCH(C548,Tariff!$A$6:$A$13,0),MATCH(B548,Tariff!$B$5:$F$5,0)),0))</f>
        <v>0</v>
      </c>
      <c r="M548" s="23" t="n">
        <f aca="false">J548*L548</f>
        <v>0</v>
      </c>
      <c r="N548" s="23" t="n">
        <f aca="false">N(F548)-M548</f>
        <v>0</v>
      </c>
      <c r="O548" s="25" t="n">
        <f aca="false">IF(M548=0,0,N548/M548)</f>
        <v>0</v>
      </c>
      <c r="P548" s="23" t="n">
        <f aca="false">N(F548)-N(G548)</f>
        <v>0</v>
      </c>
      <c r="Q548" s="25" t="n">
        <f aca="false">IF(N(H548)=0,0,N(D548)/H548-1)</f>
        <v>0</v>
      </c>
    </row>
    <row r="549" customFormat="false" ht="15" hidden="false" customHeight="false" outlineLevel="0" collapsed="false">
      <c r="A549" s="21"/>
      <c r="B549" s="8"/>
      <c r="C549" s="8"/>
      <c r="D549" s="19"/>
      <c r="E549" s="19"/>
      <c r="F549" s="19"/>
      <c r="G549" s="19"/>
      <c r="H549" s="19"/>
      <c r="I549" s="22" t="n">
        <f aca="false">IF(A549="",0,DAY(EOMONTH(A549,0)))</f>
        <v>0</v>
      </c>
      <c r="J549" s="23" t="n">
        <f aca="false">N(D549)-N(E549)</f>
        <v>0</v>
      </c>
      <c r="K549" s="23" t="n">
        <f aca="false">IF(I549=0,0,N(D549)/I549)</f>
        <v>0</v>
      </c>
      <c r="L549" s="24" t="n">
        <f aca="false">IF(A549="",0,IFERROR(INDEX(Tariff!$B$6:$F$13,MATCH(C549,Tariff!$A$6:$A$13,0),MATCH(B549,Tariff!$B$5:$F$5,0)),0))</f>
        <v>0</v>
      </c>
      <c r="M549" s="23" t="n">
        <f aca="false">J549*L549</f>
        <v>0</v>
      </c>
      <c r="N549" s="23" t="n">
        <f aca="false">N(F549)-M549</f>
        <v>0</v>
      </c>
      <c r="O549" s="25" t="n">
        <f aca="false">IF(M549=0,0,N549/M549)</f>
        <v>0</v>
      </c>
      <c r="P549" s="23" t="n">
        <f aca="false">N(F549)-N(G549)</f>
        <v>0</v>
      </c>
      <c r="Q549" s="25" t="n">
        <f aca="false">IF(N(H549)=0,0,N(D549)/H549-1)</f>
        <v>0</v>
      </c>
    </row>
    <row r="550" customFormat="false" ht="15" hidden="false" customHeight="false" outlineLevel="0" collapsed="false">
      <c r="A550" s="21"/>
      <c r="B550" s="8"/>
      <c r="C550" s="8"/>
      <c r="D550" s="19"/>
      <c r="E550" s="19"/>
      <c r="F550" s="19"/>
      <c r="G550" s="19"/>
      <c r="H550" s="19"/>
      <c r="I550" s="22" t="n">
        <f aca="false">IF(A550="",0,DAY(EOMONTH(A550,0)))</f>
        <v>0</v>
      </c>
      <c r="J550" s="23" t="n">
        <f aca="false">N(D550)-N(E550)</f>
        <v>0</v>
      </c>
      <c r="K550" s="23" t="n">
        <f aca="false">IF(I550=0,0,N(D550)/I550)</f>
        <v>0</v>
      </c>
      <c r="L550" s="24" t="n">
        <f aca="false">IF(A550="",0,IFERROR(INDEX(Tariff!$B$6:$F$13,MATCH(C550,Tariff!$A$6:$A$13,0),MATCH(B550,Tariff!$B$5:$F$5,0)),0))</f>
        <v>0</v>
      </c>
      <c r="M550" s="23" t="n">
        <f aca="false">J550*L550</f>
        <v>0</v>
      </c>
      <c r="N550" s="23" t="n">
        <f aca="false">N(F550)-M550</f>
        <v>0</v>
      </c>
      <c r="O550" s="25" t="n">
        <f aca="false">IF(M550=0,0,N550/M550)</f>
        <v>0</v>
      </c>
      <c r="P550" s="23" t="n">
        <f aca="false">N(F550)-N(G550)</f>
        <v>0</v>
      </c>
      <c r="Q550" s="25" t="n">
        <f aca="false">IF(N(H550)=0,0,N(D550)/H550-1)</f>
        <v>0</v>
      </c>
    </row>
    <row r="551" customFormat="false" ht="15" hidden="false" customHeight="false" outlineLevel="0" collapsed="false">
      <c r="A551" s="21"/>
      <c r="B551" s="8"/>
      <c r="C551" s="8"/>
      <c r="D551" s="19"/>
      <c r="E551" s="19"/>
      <c r="F551" s="19"/>
      <c r="G551" s="19"/>
      <c r="H551" s="19"/>
      <c r="I551" s="22" t="n">
        <f aca="false">IF(A551="",0,DAY(EOMONTH(A551,0)))</f>
        <v>0</v>
      </c>
      <c r="J551" s="23" t="n">
        <f aca="false">N(D551)-N(E551)</f>
        <v>0</v>
      </c>
      <c r="K551" s="23" t="n">
        <f aca="false">IF(I551=0,0,N(D551)/I551)</f>
        <v>0</v>
      </c>
      <c r="L551" s="24" t="n">
        <f aca="false">IF(A551="",0,IFERROR(INDEX(Tariff!$B$6:$F$13,MATCH(C551,Tariff!$A$6:$A$13,0),MATCH(B551,Tariff!$B$5:$F$5,0)),0))</f>
        <v>0</v>
      </c>
      <c r="M551" s="23" t="n">
        <f aca="false">J551*L551</f>
        <v>0</v>
      </c>
      <c r="N551" s="23" t="n">
        <f aca="false">N(F551)-M551</f>
        <v>0</v>
      </c>
      <c r="O551" s="25" t="n">
        <f aca="false">IF(M551=0,0,N551/M551)</f>
        <v>0</v>
      </c>
      <c r="P551" s="23" t="n">
        <f aca="false">N(F551)-N(G551)</f>
        <v>0</v>
      </c>
      <c r="Q551" s="25" t="n">
        <f aca="false">IF(N(H551)=0,0,N(D551)/H551-1)</f>
        <v>0</v>
      </c>
    </row>
    <row r="552" customFormat="false" ht="15" hidden="false" customHeight="false" outlineLevel="0" collapsed="false">
      <c r="A552" s="21"/>
      <c r="B552" s="8"/>
      <c r="C552" s="8"/>
      <c r="D552" s="19"/>
      <c r="E552" s="19"/>
      <c r="F552" s="19"/>
      <c r="G552" s="19"/>
      <c r="H552" s="19"/>
      <c r="I552" s="22" t="n">
        <f aca="false">IF(A552="",0,DAY(EOMONTH(A552,0)))</f>
        <v>0</v>
      </c>
      <c r="J552" s="23" t="n">
        <f aca="false">N(D552)-N(E552)</f>
        <v>0</v>
      </c>
      <c r="K552" s="23" t="n">
        <f aca="false">IF(I552=0,0,N(D552)/I552)</f>
        <v>0</v>
      </c>
      <c r="L552" s="24" t="n">
        <f aca="false">IF(A552="",0,IFERROR(INDEX(Tariff!$B$6:$F$13,MATCH(C552,Tariff!$A$6:$A$13,0),MATCH(B552,Tariff!$B$5:$F$5,0)),0))</f>
        <v>0</v>
      </c>
      <c r="M552" s="23" t="n">
        <f aca="false">J552*L552</f>
        <v>0</v>
      </c>
      <c r="N552" s="23" t="n">
        <f aca="false">N(F552)-M552</f>
        <v>0</v>
      </c>
      <c r="O552" s="25" t="n">
        <f aca="false">IF(M552=0,0,N552/M552)</f>
        <v>0</v>
      </c>
      <c r="P552" s="23" t="n">
        <f aca="false">N(F552)-N(G552)</f>
        <v>0</v>
      </c>
      <c r="Q552" s="25" t="n">
        <f aca="false">IF(N(H552)=0,0,N(D552)/H552-1)</f>
        <v>0</v>
      </c>
    </row>
    <row r="553" customFormat="false" ht="15" hidden="false" customHeight="false" outlineLevel="0" collapsed="false">
      <c r="A553" s="21"/>
      <c r="B553" s="8"/>
      <c r="C553" s="8"/>
      <c r="D553" s="19"/>
      <c r="E553" s="19"/>
      <c r="F553" s="19"/>
      <c r="G553" s="19"/>
      <c r="H553" s="19"/>
      <c r="I553" s="22" t="n">
        <f aca="false">IF(A553="",0,DAY(EOMONTH(A553,0)))</f>
        <v>0</v>
      </c>
      <c r="J553" s="23" t="n">
        <f aca="false">N(D553)-N(E553)</f>
        <v>0</v>
      </c>
      <c r="K553" s="23" t="n">
        <f aca="false">IF(I553=0,0,N(D553)/I553)</f>
        <v>0</v>
      </c>
      <c r="L553" s="24" t="n">
        <f aca="false">IF(A553="",0,IFERROR(INDEX(Tariff!$B$6:$F$13,MATCH(C553,Tariff!$A$6:$A$13,0),MATCH(B553,Tariff!$B$5:$F$5,0)),0))</f>
        <v>0</v>
      </c>
      <c r="M553" s="23" t="n">
        <f aca="false">J553*L553</f>
        <v>0</v>
      </c>
      <c r="N553" s="23" t="n">
        <f aca="false">N(F553)-M553</f>
        <v>0</v>
      </c>
      <c r="O553" s="25" t="n">
        <f aca="false">IF(M553=0,0,N553/M553)</f>
        <v>0</v>
      </c>
      <c r="P553" s="23" t="n">
        <f aca="false">N(F553)-N(G553)</f>
        <v>0</v>
      </c>
      <c r="Q553" s="25" t="n">
        <f aca="false">IF(N(H553)=0,0,N(D553)/H553-1)</f>
        <v>0</v>
      </c>
    </row>
    <row r="554" customFormat="false" ht="15" hidden="false" customHeight="false" outlineLevel="0" collapsed="false">
      <c r="A554" s="21"/>
      <c r="B554" s="8"/>
      <c r="C554" s="8"/>
      <c r="D554" s="19"/>
      <c r="E554" s="19"/>
      <c r="F554" s="19"/>
      <c r="G554" s="19"/>
      <c r="H554" s="19"/>
      <c r="I554" s="22" t="n">
        <f aca="false">IF(A554="",0,DAY(EOMONTH(A554,0)))</f>
        <v>0</v>
      </c>
      <c r="J554" s="23" t="n">
        <f aca="false">N(D554)-N(E554)</f>
        <v>0</v>
      </c>
      <c r="K554" s="23" t="n">
        <f aca="false">IF(I554=0,0,N(D554)/I554)</f>
        <v>0</v>
      </c>
      <c r="L554" s="24" t="n">
        <f aca="false">IF(A554="",0,IFERROR(INDEX(Tariff!$B$6:$F$13,MATCH(C554,Tariff!$A$6:$A$13,0),MATCH(B554,Tariff!$B$5:$F$5,0)),0))</f>
        <v>0</v>
      </c>
      <c r="M554" s="23" t="n">
        <f aca="false">J554*L554</f>
        <v>0</v>
      </c>
      <c r="N554" s="23" t="n">
        <f aca="false">N(F554)-M554</f>
        <v>0</v>
      </c>
      <c r="O554" s="25" t="n">
        <f aca="false">IF(M554=0,0,N554/M554)</f>
        <v>0</v>
      </c>
      <c r="P554" s="23" t="n">
        <f aca="false">N(F554)-N(G554)</f>
        <v>0</v>
      </c>
      <c r="Q554" s="25" t="n">
        <f aca="false">IF(N(H554)=0,0,N(D554)/H554-1)</f>
        <v>0</v>
      </c>
    </row>
    <row r="555" customFormat="false" ht="15" hidden="false" customHeight="false" outlineLevel="0" collapsed="false">
      <c r="A555" s="21"/>
      <c r="B555" s="8"/>
      <c r="C555" s="8"/>
      <c r="D555" s="19"/>
      <c r="E555" s="19"/>
      <c r="F555" s="19"/>
      <c r="G555" s="19"/>
      <c r="H555" s="19"/>
      <c r="I555" s="22" t="n">
        <f aca="false">IF(A555="",0,DAY(EOMONTH(A555,0)))</f>
        <v>0</v>
      </c>
      <c r="J555" s="23" t="n">
        <f aca="false">N(D555)-N(E555)</f>
        <v>0</v>
      </c>
      <c r="K555" s="23" t="n">
        <f aca="false">IF(I555=0,0,N(D555)/I555)</f>
        <v>0</v>
      </c>
      <c r="L555" s="24" t="n">
        <f aca="false">IF(A555="",0,IFERROR(INDEX(Tariff!$B$6:$F$13,MATCH(C555,Tariff!$A$6:$A$13,0),MATCH(B555,Tariff!$B$5:$F$5,0)),0))</f>
        <v>0</v>
      </c>
      <c r="M555" s="23" t="n">
        <f aca="false">J555*L555</f>
        <v>0</v>
      </c>
      <c r="N555" s="23" t="n">
        <f aca="false">N(F555)-M555</f>
        <v>0</v>
      </c>
      <c r="O555" s="25" t="n">
        <f aca="false">IF(M555=0,0,N555/M555)</f>
        <v>0</v>
      </c>
      <c r="P555" s="23" t="n">
        <f aca="false">N(F555)-N(G555)</f>
        <v>0</v>
      </c>
      <c r="Q555" s="25" t="n">
        <f aca="false">IF(N(H555)=0,0,N(D555)/H555-1)</f>
        <v>0</v>
      </c>
    </row>
    <row r="556" customFormat="false" ht="15" hidden="false" customHeight="false" outlineLevel="0" collapsed="false">
      <c r="A556" s="21"/>
      <c r="B556" s="8"/>
      <c r="C556" s="8"/>
      <c r="D556" s="19"/>
      <c r="E556" s="19"/>
      <c r="F556" s="19"/>
      <c r="G556" s="19"/>
      <c r="H556" s="19"/>
      <c r="I556" s="22" t="n">
        <f aca="false">IF(A556="",0,DAY(EOMONTH(A556,0)))</f>
        <v>0</v>
      </c>
      <c r="J556" s="23" t="n">
        <f aca="false">N(D556)-N(E556)</f>
        <v>0</v>
      </c>
      <c r="K556" s="23" t="n">
        <f aca="false">IF(I556=0,0,N(D556)/I556)</f>
        <v>0</v>
      </c>
      <c r="L556" s="24" t="n">
        <f aca="false">IF(A556="",0,IFERROR(INDEX(Tariff!$B$6:$F$13,MATCH(C556,Tariff!$A$6:$A$13,0),MATCH(B556,Tariff!$B$5:$F$5,0)),0))</f>
        <v>0</v>
      </c>
      <c r="M556" s="23" t="n">
        <f aca="false">J556*L556</f>
        <v>0</v>
      </c>
      <c r="N556" s="23" t="n">
        <f aca="false">N(F556)-M556</f>
        <v>0</v>
      </c>
      <c r="O556" s="25" t="n">
        <f aca="false">IF(M556=0,0,N556/M556)</f>
        <v>0</v>
      </c>
      <c r="P556" s="23" t="n">
        <f aca="false">N(F556)-N(G556)</f>
        <v>0</v>
      </c>
      <c r="Q556" s="25" t="n">
        <f aca="false">IF(N(H556)=0,0,N(D556)/H556-1)</f>
        <v>0</v>
      </c>
    </row>
    <row r="557" customFormat="false" ht="15" hidden="false" customHeight="false" outlineLevel="0" collapsed="false">
      <c r="A557" s="21"/>
      <c r="B557" s="8"/>
      <c r="C557" s="8"/>
      <c r="D557" s="19"/>
      <c r="E557" s="19"/>
      <c r="F557" s="19"/>
      <c r="G557" s="19"/>
      <c r="H557" s="19"/>
      <c r="I557" s="22" t="n">
        <f aca="false">IF(A557="",0,DAY(EOMONTH(A557,0)))</f>
        <v>0</v>
      </c>
      <c r="J557" s="23" t="n">
        <f aca="false">N(D557)-N(E557)</f>
        <v>0</v>
      </c>
      <c r="K557" s="23" t="n">
        <f aca="false">IF(I557=0,0,N(D557)/I557)</f>
        <v>0</v>
      </c>
      <c r="L557" s="24" t="n">
        <f aca="false">IF(A557="",0,IFERROR(INDEX(Tariff!$B$6:$F$13,MATCH(C557,Tariff!$A$6:$A$13,0),MATCH(B557,Tariff!$B$5:$F$5,0)),0))</f>
        <v>0</v>
      </c>
      <c r="M557" s="23" t="n">
        <f aca="false">J557*L557</f>
        <v>0</v>
      </c>
      <c r="N557" s="23" t="n">
        <f aca="false">N(F557)-M557</f>
        <v>0</v>
      </c>
      <c r="O557" s="25" t="n">
        <f aca="false">IF(M557=0,0,N557/M557)</f>
        <v>0</v>
      </c>
      <c r="P557" s="23" t="n">
        <f aca="false">N(F557)-N(G557)</f>
        <v>0</v>
      </c>
      <c r="Q557" s="25" t="n">
        <f aca="false">IF(N(H557)=0,0,N(D557)/H557-1)</f>
        <v>0</v>
      </c>
    </row>
    <row r="558" customFormat="false" ht="15" hidden="false" customHeight="false" outlineLevel="0" collapsed="false">
      <c r="A558" s="21"/>
      <c r="B558" s="8"/>
      <c r="C558" s="8"/>
      <c r="D558" s="19"/>
      <c r="E558" s="19"/>
      <c r="F558" s="19"/>
      <c r="G558" s="19"/>
      <c r="H558" s="19"/>
      <c r="I558" s="22" t="n">
        <f aca="false">IF(A558="",0,DAY(EOMONTH(A558,0)))</f>
        <v>0</v>
      </c>
      <c r="J558" s="23" t="n">
        <f aca="false">N(D558)-N(E558)</f>
        <v>0</v>
      </c>
      <c r="K558" s="23" t="n">
        <f aca="false">IF(I558=0,0,N(D558)/I558)</f>
        <v>0</v>
      </c>
      <c r="L558" s="24" t="n">
        <f aca="false">IF(A558="",0,IFERROR(INDEX(Tariff!$B$6:$F$13,MATCH(C558,Tariff!$A$6:$A$13,0),MATCH(B558,Tariff!$B$5:$F$5,0)),0))</f>
        <v>0</v>
      </c>
      <c r="M558" s="23" t="n">
        <f aca="false">J558*L558</f>
        <v>0</v>
      </c>
      <c r="N558" s="23" t="n">
        <f aca="false">N(F558)-M558</f>
        <v>0</v>
      </c>
      <c r="O558" s="25" t="n">
        <f aca="false">IF(M558=0,0,N558/M558)</f>
        <v>0</v>
      </c>
      <c r="P558" s="23" t="n">
        <f aca="false">N(F558)-N(G558)</f>
        <v>0</v>
      </c>
      <c r="Q558" s="25" t="n">
        <f aca="false">IF(N(H558)=0,0,N(D558)/H558-1)</f>
        <v>0</v>
      </c>
    </row>
    <row r="559" customFormat="false" ht="15" hidden="false" customHeight="false" outlineLevel="0" collapsed="false">
      <c r="A559" s="21"/>
      <c r="B559" s="8"/>
      <c r="C559" s="8"/>
      <c r="D559" s="19"/>
      <c r="E559" s="19"/>
      <c r="F559" s="19"/>
      <c r="G559" s="19"/>
      <c r="H559" s="19"/>
      <c r="I559" s="22" t="n">
        <f aca="false">IF(A559="",0,DAY(EOMONTH(A559,0)))</f>
        <v>0</v>
      </c>
      <c r="J559" s="23" t="n">
        <f aca="false">N(D559)-N(E559)</f>
        <v>0</v>
      </c>
      <c r="K559" s="23" t="n">
        <f aca="false">IF(I559=0,0,N(D559)/I559)</f>
        <v>0</v>
      </c>
      <c r="L559" s="24" t="n">
        <f aca="false">IF(A559="",0,IFERROR(INDEX(Tariff!$B$6:$F$13,MATCH(C559,Tariff!$A$6:$A$13,0),MATCH(B559,Tariff!$B$5:$F$5,0)),0))</f>
        <v>0</v>
      </c>
      <c r="M559" s="23" t="n">
        <f aca="false">J559*L559</f>
        <v>0</v>
      </c>
      <c r="N559" s="23" t="n">
        <f aca="false">N(F559)-M559</f>
        <v>0</v>
      </c>
      <c r="O559" s="25" t="n">
        <f aca="false">IF(M559=0,0,N559/M559)</f>
        <v>0</v>
      </c>
      <c r="P559" s="23" t="n">
        <f aca="false">N(F559)-N(G559)</f>
        <v>0</v>
      </c>
      <c r="Q559" s="25" t="n">
        <f aca="false">IF(N(H559)=0,0,N(D559)/H559-1)</f>
        <v>0</v>
      </c>
    </row>
    <row r="560" customFormat="false" ht="15" hidden="false" customHeight="false" outlineLevel="0" collapsed="false">
      <c r="A560" s="21"/>
      <c r="B560" s="8"/>
      <c r="C560" s="8"/>
      <c r="D560" s="19"/>
      <c r="E560" s="19"/>
      <c r="F560" s="19"/>
      <c r="G560" s="19"/>
      <c r="H560" s="19"/>
      <c r="I560" s="22" t="n">
        <f aca="false">IF(A560="",0,DAY(EOMONTH(A560,0)))</f>
        <v>0</v>
      </c>
      <c r="J560" s="23" t="n">
        <f aca="false">N(D560)-N(E560)</f>
        <v>0</v>
      </c>
      <c r="K560" s="23" t="n">
        <f aca="false">IF(I560=0,0,N(D560)/I560)</f>
        <v>0</v>
      </c>
      <c r="L560" s="24" t="n">
        <f aca="false">IF(A560="",0,IFERROR(INDEX(Tariff!$B$6:$F$13,MATCH(C560,Tariff!$A$6:$A$13,0),MATCH(B560,Tariff!$B$5:$F$5,0)),0))</f>
        <v>0</v>
      </c>
      <c r="M560" s="23" t="n">
        <f aca="false">J560*L560</f>
        <v>0</v>
      </c>
      <c r="N560" s="23" t="n">
        <f aca="false">N(F560)-M560</f>
        <v>0</v>
      </c>
      <c r="O560" s="25" t="n">
        <f aca="false">IF(M560=0,0,N560/M560)</f>
        <v>0</v>
      </c>
      <c r="P560" s="23" t="n">
        <f aca="false">N(F560)-N(G560)</f>
        <v>0</v>
      </c>
      <c r="Q560" s="25" t="n">
        <f aca="false">IF(N(H560)=0,0,N(D560)/H560-1)</f>
        <v>0</v>
      </c>
    </row>
    <row r="561" customFormat="false" ht="15" hidden="false" customHeight="false" outlineLevel="0" collapsed="false">
      <c r="A561" s="21"/>
      <c r="B561" s="8"/>
      <c r="C561" s="8"/>
      <c r="D561" s="19"/>
      <c r="E561" s="19"/>
      <c r="F561" s="19"/>
      <c r="G561" s="19"/>
      <c r="H561" s="19"/>
      <c r="I561" s="22" t="n">
        <f aca="false">IF(A561="",0,DAY(EOMONTH(A561,0)))</f>
        <v>0</v>
      </c>
      <c r="J561" s="23" t="n">
        <f aca="false">N(D561)-N(E561)</f>
        <v>0</v>
      </c>
      <c r="K561" s="23" t="n">
        <f aca="false">IF(I561=0,0,N(D561)/I561)</f>
        <v>0</v>
      </c>
      <c r="L561" s="24" t="n">
        <f aca="false">IF(A561="",0,IFERROR(INDEX(Tariff!$B$6:$F$13,MATCH(C561,Tariff!$A$6:$A$13,0),MATCH(B561,Tariff!$B$5:$F$5,0)),0))</f>
        <v>0</v>
      </c>
      <c r="M561" s="23" t="n">
        <f aca="false">J561*L561</f>
        <v>0</v>
      </c>
      <c r="N561" s="23" t="n">
        <f aca="false">N(F561)-M561</f>
        <v>0</v>
      </c>
      <c r="O561" s="25" t="n">
        <f aca="false">IF(M561=0,0,N561/M561)</f>
        <v>0</v>
      </c>
      <c r="P561" s="23" t="n">
        <f aca="false">N(F561)-N(G561)</f>
        <v>0</v>
      </c>
      <c r="Q561" s="25" t="n">
        <f aca="false">IF(N(H561)=0,0,N(D561)/H561-1)</f>
        <v>0</v>
      </c>
    </row>
    <row r="562" customFormat="false" ht="15" hidden="false" customHeight="false" outlineLevel="0" collapsed="false">
      <c r="A562" s="21"/>
      <c r="B562" s="8"/>
      <c r="C562" s="8"/>
      <c r="D562" s="19"/>
      <c r="E562" s="19"/>
      <c r="F562" s="19"/>
      <c r="G562" s="19"/>
      <c r="H562" s="19"/>
      <c r="I562" s="22" t="n">
        <f aca="false">IF(A562="",0,DAY(EOMONTH(A562,0)))</f>
        <v>0</v>
      </c>
      <c r="J562" s="23" t="n">
        <f aca="false">N(D562)-N(E562)</f>
        <v>0</v>
      </c>
      <c r="K562" s="23" t="n">
        <f aca="false">IF(I562=0,0,N(D562)/I562)</f>
        <v>0</v>
      </c>
      <c r="L562" s="24" t="n">
        <f aca="false">IF(A562="",0,IFERROR(INDEX(Tariff!$B$6:$F$13,MATCH(C562,Tariff!$A$6:$A$13,0),MATCH(B562,Tariff!$B$5:$F$5,0)),0))</f>
        <v>0</v>
      </c>
      <c r="M562" s="23" t="n">
        <f aca="false">J562*L562</f>
        <v>0</v>
      </c>
      <c r="N562" s="23" t="n">
        <f aca="false">N(F562)-M562</f>
        <v>0</v>
      </c>
      <c r="O562" s="25" t="n">
        <f aca="false">IF(M562=0,0,N562/M562)</f>
        <v>0</v>
      </c>
      <c r="P562" s="23" t="n">
        <f aca="false">N(F562)-N(G562)</f>
        <v>0</v>
      </c>
      <c r="Q562" s="25" t="n">
        <f aca="false">IF(N(H562)=0,0,N(D562)/H562-1)</f>
        <v>0</v>
      </c>
    </row>
    <row r="563" customFormat="false" ht="15" hidden="false" customHeight="false" outlineLevel="0" collapsed="false">
      <c r="A563" s="21"/>
      <c r="B563" s="8"/>
      <c r="C563" s="8"/>
      <c r="D563" s="19"/>
      <c r="E563" s="19"/>
      <c r="F563" s="19"/>
      <c r="G563" s="19"/>
      <c r="H563" s="19"/>
      <c r="I563" s="22" t="n">
        <f aca="false">IF(A563="",0,DAY(EOMONTH(A563,0)))</f>
        <v>0</v>
      </c>
      <c r="J563" s="23" t="n">
        <f aca="false">N(D563)-N(E563)</f>
        <v>0</v>
      </c>
      <c r="K563" s="23" t="n">
        <f aca="false">IF(I563=0,0,N(D563)/I563)</f>
        <v>0</v>
      </c>
      <c r="L563" s="24" t="n">
        <f aca="false">IF(A563="",0,IFERROR(INDEX(Tariff!$B$6:$F$13,MATCH(C563,Tariff!$A$6:$A$13,0),MATCH(B563,Tariff!$B$5:$F$5,0)),0))</f>
        <v>0</v>
      </c>
      <c r="M563" s="23" t="n">
        <f aca="false">J563*L563</f>
        <v>0</v>
      </c>
      <c r="N563" s="23" t="n">
        <f aca="false">N(F563)-M563</f>
        <v>0</v>
      </c>
      <c r="O563" s="25" t="n">
        <f aca="false">IF(M563=0,0,N563/M563)</f>
        <v>0</v>
      </c>
      <c r="P563" s="23" t="n">
        <f aca="false">N(F563)-N(G563)</f>
        <v>0</v>
      </c>
      <c r="Q563" s="25" t="n">
        <f aca="false">IF(N(H563)=0,0,N(D563)/H563-1)</f>
        <v>0</v>
      </c>
    </row>
    <row r="564" customFormat="false" ht="15" hidden="false" customHeight="false" outlineLevel="0" collapsed="false">
      <c r="A564" s="21"/>
      <c r="B564" s="8"/>
      <c r="C564" s="8"/>
      <c r="D564" s="19"/>
      <c r="E564" s="19"/>
      <c r="F564" s="19"/>
      <c r="G564" s="19"/>
      <c r="H564" s="19"/>
      <c r="I564" s="22" t="n">
        <f aca="false">IF(A564="",0,DAY(EOMONTH(A564,0)))</f>
        <v>0</v>
      </c>
      <c r="J564" s="23" t="n">
        <f aca="false">N(D564)-N(E564)</f>
        <v>0</v>
      </c>
      <c r="K564" s="23" t="n">
        <f aca="false">IF(I564=0,0,N(D564)/I564)</f>
        <v>0</v>
      </c>
      <c r="L564" s="24" t="n">
        <f aca="false">IF(A564="",0,IFERROR(INDEX(Tariff!$B$6:$F$13,MATCH(C564,Tariff!$A$6:$A$13,0),MATCH(B564,Tariff!$B$5:$F$5,0)),0))</f>
        <v>0</v>
      </c>
      <c r="M564" s="23" t="n">
        <f aca="false">J564*L564</f>
        <v>0</v>
      </c>
      <c r="N564" s="23" t="n">
        <f aca="false">N(F564)-M564</f>
        <v>0</v>
      </c>
      <c r="O564" s="25" t="n">
        <f aca="false">IF(M564=0,0,N564/M564)</f>
        <v>0</v>
      </c>
      <c r="P564" s="23" t="n">
        <f aca="false">N(F564)-N(G564)</f>
        <v>0</v>
      </c>
      <c r="Q564" s="25" t="n">
        <f aca="false">IF(N(H564)=0,0,N(D564)/H564-1)</f>
        <v>0</v>
      </c>
    </row>
    <row r="565" customFormat="false" ht="15" hidden="false" customHeight="false" outlineLevel="0" collapsed="false">
      <c r="A565" s="21"/>
      <c r="B565" s="8"/>
      <c r="C565" s="8"/>
      <c r="D565" s="19"/>
      <c r="E565" s="19"/>
      <c r="F565" s="19"/>
      <c r="G565" s="19"/>
      <c r="H565" s="19"/>
      <c r="I565" s="22" t="n">
        <f aca="false">IF(A565="",0,DAY(EOMONTH(A565,0)))</f>
        <v>0</v>
      </c>
      <c r="J565" s="23" t="n">
        <f aca="false">N(D565)-N(E565)</f>
        <v>0</v>
      </c>
      <c r="K565" s="23" t="n">
        <f aca="false">IF(I565=0,0,N(D565)/I565)</f>
        <v>0</v>
      </c>
      <c r="L565" s="24" t="n">
        <f aca="false">IF(A565="",0,IFERROR(INDEX(Tariff!$B$6:$F$13,MATCH(C565,Tariff!$A$6:$A$13,0),MATCH(B565,Tariff!$B$5:$F$5,0)),0))</f>
        <v>0</v>
      </c>
      <c r="M565" s="23" t="n">
        <f aca="false">J565*L565</f>
        <v>0</v>
      </c>
      <c r="N565" s="23" t="n">
        <f aca="false">N(F565)-M565</f>
        <v>0</v>
      </c>
      <c r="O565" s="25" t="n">
        <f aca="false">IF(M565=0,0,N565/M565)</f>
        <v>0</v>
      </c>
      <c r="P565" s="23" t="n">
        <f aca="false">N(F565)-N(G565)</f>
        <v>0</v>
      </c>
      <c r="Q565" s="25" t="n">
        <f aca="false">IF(N(H565)=0,0,N(D565)/H565-1)</f>
        <v>0</v>
      </c>
    </row>
    <row r="566" customFormat="false" ht="15" hidden="false" customHeight="false" outlineLevel="0" collapsed="false">
      <c r="A566" s="21"/>
      <c r="B566" s="8"/>
      <c r="C566" s="8"/>
      <c r="D566" s="19"/>
      <c r="E566" s="19"/>
      <c r="F566" s="19"/>
      <c r="G566" s="19"/>
      <c r="H566" s="19"/>
      <c r="I566" s="22" t="n">
        <f aca="false">IF(A566="",0,DAY(EOMONTH(A566,0)))</f>
        <v>0</v>
      </c>
      <c r="J566" s="23" t="n">
        <f aca="false">N(D566)-N(E566)</f>
        <v>0</v>
      </c>
      <c r="K566" s="23" t="n">
        <f aca="false">IF(I566=0,0,N(D566)/I566)</f>
        <v>0</v>
      </c>
      <c r="L566" s="24" t="n">
        <f aca="false">IF(A566="",0,IFERROR(INDEX(Tariff!$B$6:$F$13,MATCH(C566,Tariff!$A$6:$A$13,0),MATCH(B566,Tariff!$B$5:$F$5,0)),0))</f>
        <v>0</v>
      </c>
      <c r="M566" s="23" t="n">
        <f aca="false">J566*L566</f>
        <v>0</v>
      </c>
      <c r="N566" s="23" t="n">
        <f aca="false">N(F566)-M566</f>
        <v>0</v>
      </c>
      <c r="O566" s="25" t="n">
        <f aca="false">IF(M566=0,0,N566/M566)</f>
        <v>0</v>
      </c>
      <c r="P566" s="23" t="n">
        <f aca="false">N(F566)-N(G566)</f>
        <v>0</v>
      </c>
      <c r="Q566" s="25" t="n">
        <f aca="false">IF(N(H566)=0,0,N(D566)/H566-1)</f>
        <v>0</v>
      </c>
    </row>
    <row r="567" customFormat="false" ht="15" hidden="false" customHeight="false" outlineLevel="0" collapsed="false">
      <c r="A567" s="21"/>
      <c r="B567" s="8"/>
      <c r="C567" s="8"/>
      <c r="D567" s="19"/>
      <c r="E567" s="19"/>
      <c r="F567" s="19"/>
      <c r="G567" s="19"/>
      <c r="H567" s="19"/>
      <c r="I567" s="22" t="n">
        <f aca="false">IF(A567="",0,DAY(EOMONTH(A567,0)))</f>
        <v>0</v>
      </c>
      <c r="J567" s="23" t="n">
        <f aca="false">N(D567)-N(E567)</f>
        <v>0</v>
      </c>
      <c r="K567" s="23" t="n">
        <f aca="false">IF(I567=0,0,N(D567)/I567)</f>
        <v>0</v>
      </c>
      <c r="L567" s="24" t="n">
        <f aca="false">IF(A567="",0,IFERROR(INDEX(Tariff!$B$6:$F$13,MATCH(C567,Tariff!$A$6:$A$13,0),MATCH(B567,Tariff!$B$5:$F$5,0)),0))</f>
        <v>0</v>
      </c>
      <c r="M567" s="23" t="n">
        <f aca="false">J567*L567</f>
        <v>0</v>
      </c>
      <c r="N567" s="23" t="n">
        <f aca="false">N(F567)-M567</f>
        <v>0</v>
      </c>
      <c r="O567" s="25" t="n">
        <f aca="false">IF(M567=0,0,N567/M567)</f>
        <v>0</v>
      </c>
      <c r="P567" s="23" t="n">
        <f aca="false">N(F567)-N(G567)</f>
        <v>0</v>
      </c>
      <c r="Q567" s="25" t="n">
        <f aca="false">IF(N(H567)=0,0,N(D567)/H567-1)</f>
        <v>0</v>
      </c>
    </row>
    <row r="568" customFormat="false" ht="15" hidden="false" customHeight="false" outlineLevel="0" collapsed="false">
      <c r="A568" s="21"/>
      <c r="B568" s="8"/>
      <c r="C568" s="8"/>
      <c r="D568" s="19"/>
      <c r="E568" s="19"/>
      <c r="F568" s="19"/>
      <c r="G568" s="19"/>
      <c r="H568" s="19"/>
      <c r="I568" s="22" t="n">
        <f aca="false">IF(A568="",0,DAY(EOMONTH(A568,0)))</f>
        <v>0</v>
      </c>
      <c r="J568" s="23" t="n">
        <f aca="false">N(D568)-N(E568)</f>
        <v>0</v>
      </c>
      <c r="K568" s="23" t="n">
        <f aca="false">IF(I568=0,0,N(D568)/I568)</f>
        <v>0</v>
      </c>
      <c r="L568" s="24" t="n">
        <f aca="false">IF(A568="",0,IFERROR(INDEX(Tariff!$B$6:$F$13,MATCH(C568,Tariff!$A$6:$A$13,0),MATCH(B568,Tariff!$B$5:$F$5,0)),0))</f>
        <v>0</v>
      </c>
      <c r="M568" s="23" t="n">
        <f aca="false">J568*L568</f>
        <v>0</v>
      </c>
      <c r="N568" s="23" t="n">
        <f aca="false">N(F568)-M568</f>
        <v>0</v>
      </c>
      <c r="O568" s="25" t="n">
        <f aca="false">IF(M568=0,0,N568/M568)</f>
        <v>0</v>
      </c>
      <c r="P568" s="23" t="n">
        <f aca="false">N(F568)-N(G568)</f>
        <v>0</v>
      </c>
      <c r="Q568" s="25" t="n">
        <f aca="false">IF(N(H568)=0,0,N(D568)/H568-1)</f>
        <v>0</v>
      </c>
    </row>
    <row r="569" customFormat="false" ht="15" hidden="false" customHeight="false" outlineLevel="0" collapsed="false">
      <c r="A569" s="21"/>
      <c r="B569" s="8"/>
      <c r="C569" s="8"/>
      <c r="D569" s="19"/>
      <c r="E569" s="19"/>
      <c r="F569" s="19"/>
      <c r="G569" s="19"/>
      <c r="H569" s="19"/>
      <c r="I569" s="22" t="n">
        <f aca="false">IF(A569="",0,DAY(EOMONTH(A569,0)))</f>
        <v>0</v>
      </c>
      <c r="J569" s="23" t="n">
        <f aca="false">N(D569)-N(E569)</f>
        <v>0</v>
      </c>
      <c r="K569" s="23" t="n">
        <f aca="false">IF(I569=0,0,N(D569)/I569)</f>
        <v>0</v>
      </c>
      <c r="L569" s="24" t="n">
        <f aca="false">IF(A569="",0,IFERROR(INDEX(Tariff!$B$6:$F$13,MATCH(C569,Tariff!$A$6:$A$13,0),MATCH(B569,Tariff!$B$5:$F$5,0)),0))</f>
        <v>0</v>
      </c>
      <c r="M569" s="23" t="n">
        <f aca="false">J569*L569</f>
        <v>0</v>
      </c>
      <c r="N569" s="23" t="n">
        <f aca="false">N(F569)-M569</f>
        <v>0</v>
      </c>
      <c r="O569" s="25" t="n">
        <f aca="false">IF(M569=0,0,N569/M569)</f>
        <v>0</v>
      </c>
      <c r="P569" s="23" t="n">
        <f aca="false">N(F569)-N(G569)</f>
        <v>0</v>
      </c>
      <c r="Q569" s="25" t="n">
        <f aca="false">IF(N(H569)=0,0,N(D569)/H569-1)</f>
        <v>0</v>
      </c>
    </row>
    <row r="570" customFormat="false" ht="15" hidden="false" customHeight="false" outlineLevel="0" collapsed="false">
      <c r="A570" s="21"/>
      <c r="B570" s="8"/>
      <c r="C570" s="8"/>
      <c r="D570" s="19"/>
      <c r="E570" s="19"/>
      <c r="F570" s="19"/>
      <c r="G570" s="19"/>
      <c r="H570" s="19"/>
      <c r="I570" s="22" t="n">
        <f aca="false">IF(A570="",0,DAY(EOMONTH(A570,0)))</f>
        <v>0</v>
      </c>
      <c r="J570" s="23" t="n">
        <f aca="false">N(D570)-N(E570)</f>
        <v>0</v>
      </c>
      <c r="K570" s="23" t="n">
        <f aca="false">IF(I570=0,0,N(D570)/I570)</f>
        <v>0</v>
      </c>
      <c r="L570" s="24" t="n">
        <f aca="false">IF(A570="",0,IFERROR(INDEX(Tariff!$B$6:$F$13,MATCH(C570,Tariff!$A$6:$A$13,0),MATCH(B570,Tariff!$B$5:$F$5,0)),0))</f>
        <v>0</v>
      </c>
      <c r="M570" s="23" t="n">
        <f aca="false">J570*L570</f>
        <v>0</v>
      </c>
      <c r="N570" s="23" t="n">
        <f aca="false">N(F570)-M570</f>
        <v>0</v>
      </c>
      <c r="O570" s="25" t="n">
        <f aca="false">IF(M570=0,0,N570/M570)</f>
        <v>0</v>
      </c>
      <c r="P570" s="23" t="n">
        <f aca="false">N(F570)-N(G570)</f>
        <v>0</v>
      </c>
      <c r="Q570" s="25" t="n">
        <f aca="false">IF(N(H570)=0,0,N(D570)/H570-1)</f>
        <v>0</v>
      </c>
    </row>
    <row r="571" customFormat="false" ht="15" hidden="false" customHeight="false" outlineLevel="0" collapsed="false">
      <c r="A571" s="21"/>
      <c r="B571" s="8"/>
      <c r="C571" s="8"/>
      <c r="D571" s="19"/>
      <c r="E571" s="19"/>
      <c r="F571" s="19"/>
      <c r="G571" s="19"/>
      <c r="H571" s="19"/>
      <c r="I571" s="22" t="n">
        <f aca="false">IF(A571="",0,DAY(EOMONTH(A571,0)))</f>
        <v>0</v>
      </c>
      <c r="J571" s="23" t="n">
        <f aca="false">N(D571)-N(E571)</f>
        <v>0</v>
      </c>
      <c r="K571" s="23" t="n">
        <f aca="false">IF(I571=0,0,N(D571)/I571)</f>
        <v>0</v>
      </c>
      <c r="L571" s="24" t="n">
        <f aca="false">IF(A571="",0,IFERROR(INDEX(Tariff!$B$6:$F$13,MATCH(C571,Tariff!$A$6:$A$13,0),MATCH(B571,Tariff!$B$5:$F$5,0)),0))</f>
        <v>0</v>
      </c>
      <c r="M571" s="23" t="n">
        <f aca="false">J571*L571</f>
        <v>0</v>
      </c>
      <c r="N571" s="23" t="n">
        <f aca="false">N(F571)-M571</f>
        <v>0</v>
      </c>
      <c r="O571" s="25" t="n">
        <f aca="false">IF(M571=0,0,N571/M571)</f>
        <v>0</v>
      </c>
      <c r="P571" s="23" t="n">
        <f aca="false">N(F571)-N(G571)</f>
        <v>0</v>
      </c>
      <c r="Q571" s="25" t="n">
        <f aca="false">IF(N(H571)=0,0,N(D571)/H571-1)</f>
        <v>0</v>
      </c>
    </row>
    <row r="572" customFormat="false" ht="15" hidden="false" customHeight="false" outlineLevel="0" collapsed="false">
      <c r="A572" s="21"/>
      <c r="B572" s="8"/>
      <c r="C572" s="8"/>
      <c r="D572" s="19"/>
      <c r="E572" s="19"/>
      <c r="F572" s="19"/>
      <c r="G572" s="19"/>
      <c r="H572" s="19"/>
      <c r="I572" s="22" t="n">
        <f aca="false">IF(A572="",0,DAY(EOMONTH(A572,0)))</f>
        <v>0</v>
      </c>
      <c r="J572" s="23" t="n">
        <f aca="false">N(D572)-N(E572)</f>
        <v>0</v>
      </c>
      <c r="K572" s="23" t="n">
        <f aca="false">IF(I572=0,0,N(D572)/I572)</f>
        <v>0</v>
      </c>
      <c r="L572" s="24" t="n">
        <f aca="false">IF(A572="",0,IFERROR(INDEX(Tariff!$B$6:$F$13,MATCH(C572,Tariff!$A$6:$A$13,0),MATCH(B572,Tariff!$B$5:$F$5,0)),0))</f>
        <v>0</v>
      </c>
      <c r="M572" s="23" t="n">
        <f aca="false">J572*L572</f>
        <v>0</v>
      </c>
      <c r="N572" s="23" t="n">
        <f aca="false">N(F572)-M572</f>
        <v>0</v>
      </c>
      <c r="O572" s="25" t="n">
        <f aca="false">IF(M572=0,0,N572/M572)</f>
        <v>0</v>
      </c>
      <c r="P572" s="23" t="n">
        <f aca="false">N(F572)-N(G572)</f>
        <v>0</v>
      </c>
      <c r="Q572" s="25" t="n">
        <f aca="false">IF(N(H572)=0,0,N(D572)/H572-1)</f>
        <v>0</v>
      </c>
    </row>
    <row r="573" customFormat="false" ht="15" hidden="false" customHeight="false" outlineLevel="0" collapsed="false">
      <c r="A573" s="21"/>
      <c r="B573" s="8"/>
      <c r="C573" s="8"/>
      <c r="D573" s="19"/>
      <c r="E573" s="19"/>
      <c r="F573" s="19"/>
      <c r="G573" s="19"/>
      <c r="H573" s="19"/>
      <c r="I573" s="22" t="n">
        <f aca="false">IF(A573="",0,DAY(EOMONTH(A573,0)))</f>
        <v>0</v>
      </c>
      <c r="J573" s="23" t="n">
        <f aca="false">N(D573)-N(E573)</f>
        <v>0</v>
      </c>
      <c r="K573" s="23" t="n">
        <f aca="false">IF(I573=0,0,N(D573)/I573)</f>
        <v>0</v>
      </c>
      <c r="L573" s="24" t="n">
        <f aca="false">IF(A573="",0,IFERROR(INDEX(Tariff!$B$6:$F$13,MATCH(C573,Tariff!$A$6:$A$13,0),MATCH(B573,Tariff!$B$5:$F$5,0)),0))</f>
        <v>0</v>
      </c>
      <c r="M573" s="23" t="n">
        <f aca="false">J573*L573</f>
        <v>0</v>
      </c>
      <c r="N573" s="23" t="n">
        <f aca="false">N(F573)-M573</f>
        <v>0</v>
      </c>
      <c r="O573" s="25" t="n">
        <f aca="false">IF(M573=0,0,N573/M573)</f>
        <v>0</v>
      </c>
      <c r="P573" s="23" t="n">
        <f aca="false">N(F573)-N(G573)</f>
        <v>0</v>
      </c>
      <c r="Q573" s="25" t="n">
        <f aca="false">IF(N(H573)=0,0,N(D573)/H573-1)</f>
        <v>0</v>
      </c>
    </row>
    <row r="574" customFormat="false" ht="15" hidden="false" customHeight="false" outlineLevel="0" collapsed="false">
      <c r="A574" s="21"/>
      <c r="B574" s="8"/>
      <c r="C574" s="8"/>
      <c r="D574" s="19"/>
      <c r="E574" s="19"/>
      <c r="F574" s="19"/>
      <c r="G574" s="19"/>
      <c r="H574" s="19"/>
      <c r="I574" s="22" t="n">
        <f aca="false">IF(A574="",0,DAY(EOMONTH(A574,0)))</f>
        <v>0</v>
      </c>
      <c r="J574" s="23" t="n">
        <f aca="false">N(D574)-N(E574)</f>
        <v>0</v>
      </c>
      <c r="K574" s="23" t="n">
        <f aca="false">IF(I574=0,0,N(D574)/I574)</f>
        <v>0</v>
      </c>
      <c r="L574" s="24" t="n">
        <f aca="false">IF(A574="",0,IFERROR(INDEX(Tariff!$B$6:$F$13,MATCH(C574,Tariff!$A$6:$A$13,0),MATCH(B574,Tariff!$B$5:$F$5,0)),0))</f>
        <v>0</v>
      </c>
      <c r="M574" s="23" t="n">
        <f aca="false">J574*L574</f>
        <v>0</v>
      </c>
      <c r="N574" s="23" t="n">
        <f aca="false">N(F574)-M574</f>
        <v>0</v>
      </c>
      <c r="O574" s="25" t="n">
        <f aca="false">IF(M574=0,0,N574/M574)</f>
        <v>0</v>
      </c>
      <c r="P574" s="23" t="n">
        <f aca="false">N(F574)-N(G574)</f>
        <v>0</v>
      </c>
      <c r="Q574" s="25" t="n">
        <f aca="false">IF(N(H574)=0,0,N(D574)/H574-1)</f>
        <v>0</v>
      </c>
    </row>
    <row r="575" customFormat="false" ht="15" hidden="false" customHeight="false" outlineLevel="0" collapsed="false">
      <c r="A575" s="21"/>
      <c r="B575" s="8"/>
      <c r="C575" s="8"/>
      <c r="D575" s="19"/>
      <c r="E575" s="19"/>
      <c r="F575" s="19"/>
      <c r="G575" s="19"/>
      <c r="H575" s="19"/>
      <c r="I575" s="22" t="n">
        <f aca="false">IF(A575="",0,DAY(EOMONTH(A575,0)))</f>
        <v>0</v>
      </c>
      <c r="J575" s="23" t="n">
        <f aca="false">N(D575)-N(E575)</f>
        <v>0</v>
      </c>
      <c r="K575" s="23" t="n">
        <f aca="false">IF(I575=0,0,N(D575)/I575)</f>
        <v>0</v>
      </c>
      <c r="L575" s="24" t="n">
        <f aca="false">IF(A575="",0,IFERROR(INDEX(Tariff!$B$6:$F$13,MATCH(C575,Tariff!$A$6:$A$13,0),MATCH(B575,Tariff!$B$5:$F$5,0)),0))</f>
        <v>0</v>
      </c>
      <c r="M575" s="23" t="n">
        <f aca="false">J575*L575</f>
        <v>0</v>
      </c>
      <c r="N575" s="23" t="n">
        <f aca="false">N(F575)-M575</f>
        <v>0</v>
      </c>
      <c r="O575" s="25" t="n">
        <f aca="false">IF(M575=0,0,N575/M575)</f>
        <v>0</v>
      </c>
      <c r="P575" s="23" t="n">
        <f aca="false">N(F575)-N(G575)</f>
        <v>0</v>
      </c>
      <c r="Q575" s="25" t="n">
        <f aca="false">IF(N(H575)=0,0,N(D575)/H575-1)</f>
        <v>0</v>
      </c>
    </row>
    <row r="576" customFormat="false" ht="15" hidden="false" customHeight="false" outlineLevel="0" collapsed="false">
      <c r="A576" s="21"/>
      <c r="B576" s="8"/>
      <c r="C576" s="8"/>
      <c r="D576" s="19"/>
      <c r="E576" s="19"/>
      <c r="F576" s="19"/>
      <c r="G576" s="19"/>
      <c r="H576" s="19"/>
      <c r="I576" s="22" t="n">
        <f aca="false">IF(A576="",0,DAY(EOMONTH(A576,0)))</f>
        <v>0</v>
      </c>
      <c r="J576" s="23" t="n">
        <f aca="false">N(D576)-N(E576)</f>
        <v>0</v>
      </c>
      <c r="K576" s="23" t="n">
        <f aca="false">IF(I576=0,0,N(D576)/I576)</f>
        <v>0</v>
      </c>
      <c r="L576" s="24" t="n">
        <f aca="false">IF(A576="",0,IFERROR(INDEX(Tariff!$B$6:$F$13,MATCH(C576,Tariff!$A$6:$A$13,0),MATCH(B576,Tariff!$B$5:$F$5,0)),0))</f>
        <v>0</v>
      </c>
      <c r="M576" s="23" t="n">
        <f aca="false">J576*L576</f>
        <v>0</v>
      </c>
      <c r="N576" s="23" t="n">
        <f aca="false">N(F576)-M576</f>
        <v>0</v>
      </c>
      <c r="O576" s="25" t="n">
        <f aca="false">IF(M576=0,0,N576/M576)</f>
        <v>0</v>
      </c>
      <c r="P576" s="23" t="n">
        <f aca="false">N(F576)-N(G576)</f>
        <v>0</v>
      </c>
      <c r="Q576" s="25" t="n">
        <f aca="false">IF(N(H576)=0,0,N(D576)/H576-1)</f>
        <v>0</v>
      </c>
    </row>
    <row r="577" customFormat="false" ht="15" hidden="false" customHeight="false" outlineLevel="0" collapsed="false">
      <c r="A577" s="21"/>
      <c r="B577" s="8"/>
      <c r="C577" s="8"/>
      <c r="D577" s="19"/>
      <c r="E577" s="19"/>
      <c r="F577" s="19"/>
      <c r="G577" s="19"/>
      <c r="H577" s="19"/>
      <c r="I577" s="22" t="n">
        <f aca="false">IF(A577="",0,DAY(EOMONTH(A577,0)))</f>
        <v>0</v>
      </c>
      <c r="J577" s="23" t="n">
        <f aca="false">N(D577)-N(E577)</f>
        <v>0</v>
      </c>
      <c r="K577" s="23" t="n">
        <f aca="false">IF(I577=0,0,N(D577)/I577)</f>
        <v>0</v>
      </c>
      <c r="L577" s="24" t="n">
        <f aca="false">IF(A577="",0,IFERROR(INDEX(Tariff!$B$6:$F$13,MATCH(C577,Tariff!$A$6:$A$13,0),MATCH(B577,Tariff!$B$5:$F$5,0)),0))</f>
        <v>0</v>
      </c>
      <c r="M577" s="23" t="n">
        <f aca="false">J577*L577</f>
        <v>0</v>
      </c>
      <c r="N577" s="23" t="n">
        <f aca="false">N(F577)-M577</f>
        <v>0</v>
      </c>
      <c r="O577" s="25" t="n">
        <f aca="false">IF(M577=0,0,N577/M577)</f>
        <v>0</v>
      </c>
      <c r="P577" s="23" t="n">
        <f aca="false">N(F577)-N(G577)</f>
        <v>0</v>
      </c>
      <c r="Q577" s="25" t="n">
        <f aca="false">IF(N(H577)=0,0,N(D577)/H577-1)</f>
        <v>0</v>
      </c>
    </row>
    <row r="578" customFormat="false" ht="15" hidden="false" customHeight="false" outlineLevel="0" collapsed="false">
      <c r="A578" s="21"/>
      <c r="B578" s="8"/>
      <c r="C578" s="8"/>
      <c r="D578" s="19"/>
      <c r="E578" s="19"/>
      <c r="F578" s="19"/>
      <c r="G578" s="19"/>
      <c r="H578" s="19"/>
      <c r="I578" s="22" t="n">
        <f aca="false">IF(A578="",0,DAY(EOMONTH(A578,0)))</f>
        <v>0</v>
      </c>
      <c r="J578" s="23" t="n">
        <f aca="false">N(D578)-N(E578)</f>
        <v>0</v>
      </c>
      <c r="K578" s="23" t="n">
        <f aca="false">IF(I578=0,0,N(D578)/I578)</f>
        <v>0</v>
      </c>
      <c r="L578" s="24" t="n">
        <f aca="false">IF(A578="",0,IFERROR(INDEX(Tariff!$B$6:$F$13,MATCH(C578,Tariff!$A$6:$A$13,0),MATCH(B578,Tariff!$B$5:$F$5,0)),0))</f>
        <v>0</v>
      </c>
      <c r="M578" s="23" t="n">
        <f aca="false">J578*L578</f>
        <v>0</v>
      </c>
      <c r="N578" s="23" t="n">
        <f aca="false">N(F578)-M578</f>
        <v>0</v>
      </c>
      <c r="O578" s="25" t="n">
        <f aca="false">IF(M578=0,0,N578/M578)</f>
        <v>0</v>
      </c>
      <c r="P578" s="23" t="n">
        <f aca="false">N(F578)-N(G578)</f>
        <v>0</v>
      </c>
      <c r="Q578" s="25" t="n">
        <f aca="false">IF(N(H578)=0,0,N(D578)/H578-1)</f>
        <v>0</v>
      </c>
    </row>
    <row r="579" customFormat="false" ht="15" hidden="false" customHeight="false" outlineLevel="0" collapsed="false">
      <c r="A579" s="21"/>
      <c r="B579" s="8"/>
      <c r="C579" s="8"/>
      <c r="D579" s="19"/>
      <c r="E579" s="19"/>
      <c r="F579" s="19"/>
      <c r="G579" s="19"/>
      <c r="H579" s="19"/>
      <c r="I579" s="22" t="n">
        <f aca="false">IF(A579="",0,DAY(EOMONTH(A579,0)))</f>
        <v>0</v>
      </c>
      <c r="J579" s="23" t="n">
        <f aca="false">N(D579)-N(E579)</f>
        <v>0</v>
      </c>
      <c r="K579" s="23" t="n">
        <f aca="false">IF(I579=0,0,N(D579)/I579)</f>
        <v>0</v>
      </c>
      <c r="L579" s="24" t="n">
        <f aca="false">IF(A579="",0,IFERROR(INDEX(Tariff!$B$6:$F$13,MATCH(C579,Tariff!$A$6:$A$13,0),MATCH(B579,Tariff!$B$5:$F$5,0)),0))</f>
        <v>0</v>
      </c>
      <c r="M579" s="23" t="n">
        <f aca="false">J579*L579</f>
        <v>0</v>
      </c>
      <c r="N579" s="23" t="n">
        <f aca="false">N(F579)-M579</f>
        <v>0</v>
      </c>
      <c r="O579" s="25" t="n">
        <f aca="false">IF(M579=0,0,N579/M579)</f>
        <v>0</v>
      </c>
      <c r="P579" s="23" t="n">
        <f aca="false">N(F579)-N(G579)</f>
        <v>0</v>
      </c>
      <c r="Q579" s="25" t="n">
        <f aca="false">IF(N(H579)=0,0,N(D579)/H579-1)</f>
        <v>0</v>
      </c>
    </row>
    <row r="580" customFormat="false" ht="15" hidden="false" customHeight="false" outlineLevel="0" collapsed="false">
      <c r="A580" s="21"/>
      <c r="B580" s="8"/>
      <c r="C580" s="8"/>
      <c r="D580" s="19"/>
      <c r="E580" s="19"/>
      <c r="F580" s="19"/>
      <c r="G580" s="19"/>
      <c r="H580" s="19"/>
      <c r="I580" s="22" t="n">
        <f aca="false">IF(A580="",0,DAY(EOMONTH(A580,0)))</f>
        <v>0</v>
      </c>
      <c r="J580" s="23" t="n">
        <f aca="false">N(D580)-N(E580)</f>
        <v>0</v>
      </c>
      <c r="K580" s="23" t="n">
        <f aca="false">IF(I580=0,0,N(D580)/I580)</f>
        <v>0</v>
      </c>
      <c r="L580" s="24" t="n">
        <f aca="false">IF(A580="",0,IFERROR(INDEX(Tariff!$B$6:$F$13,MATCH(C580,Tariff!$A$6:$A$13,0),MATCH(B580,Tariff!$B$5:$F$5,0)),0))</f>
        <v>0</v>
      </c>
      <c r="M580" s="23" t="n">
        <f aca="false">J580*L580</f>
        <v>0</v>
      </c>
      <c r="N580" s="23" t="n">
        <f aca="false">N(F580)-M580</f>
        <v>0</v>
      </c>
      <c r="O580" s="25" t="n">
        <f aca="false">IF(M580=0,0,N580/M580)</f>
        <v>0</v>
      </c>
      <c r="P580" s="23" t="n">
        <f aca="false">N(F580)-N(G580)</f>
        <v>0</v>
      </c>
      <c r="Q580" s="25" t="n">
        <f aca="false">IF(N(H580)=0,0,N(D580)/H580-1)</f>
        <v>0</v>
      </c>
    </row>
    <row r="581" customFormat="false" ht="15" hidden="false" customHeight="false" outlineLevel="0" collapsed="false">
      <c r="A581" s="21"/>
      <c r="B581" s="8"/>
      <c r="C581" s="8"/>
      <c r="D581" s="19"/>
      <c r="E581" s="19"/>
      <c r="F581" s="19"/>
      <c r="G581" s="19"/>
      <c r="H581" s="19"/>
      <c r="I581" s="22" t="n">
        <f aca="false">IF(A581="",0,DAY(EOMONTH(A581,0)))</f>
        <v>0</v>
      </c>
      <c r="J581" s="23" t="n">
        <f aca="false">N(D581)-N(E581)</f>
        <v>0</v>
      </c>
      <c r="K581" s="23" t="n">
        <f aca="false">IF(I581=0,0,N(D581)/I581)</f>
        <v>0</v>
      </c>
      <c r="L581" s="24" t="n">
        <f aca="false">IF(A581="",0,IFERROR(INDEX(Tariff!$B$6:$F$13,MATCH(C581,Tariff!$A$6:$A$13,0),MATCH(B581,Tariff!$B$5:$F$5,0)),0))</f>
        <v>0</v>
      </c>
      <c r="M581" s="23" t="n">
        <f aca="false">J581*L581</f>
        <v>0</v>
      </c>
      <c r="N581" s="23" t="n">
        <f aca="false">N(F581)-M581</f>
        <v>0</v>
      </c>
      <c r="O581" s="25" t="n">
        <f aca="false">IF(M581=0,0,N581/M581)</f>
        <v>0</v>
      </c>
      <c r="P581" s="23" t="n">
        <f aca="false">N(F581)-N(G581)</f>
        <v>0</v>
      </c>
      <c r="Q581" s="25" t="n">
        <f aca="false">IF(N(H581)=0,0,N(D581)/H581-1)</f>
        <v>0</v>
      </c>
    </row>
    <row r="582" customFormat="false" ht="15" hidden="false" customHeight="false" outlineLevel="0" collapsed="false">
      <c r="A582" s="21"/>
      <c r="B582" s="8"/>
      <c r="C582" s="8"/>
      <c r="D582" s="19"/>
      <c r="E582" s="19"/>
      <c r="F582" s="19"/>
      <c r="G582" s="19"/>
      <c r="H582" s="19"/>
      <c r="I582" s="22" t="n">
        <f aca="false">IF(A582="",0,DAY(EOMONTH(A582,0)))</f>
        <v>0</v>
      </c>
      <c r="J582" s="23" t="n">
        <f aca="false">N(D582)-N(E582)</f>
        <v>0</v>
      </c>
      <c r="K582" s="23" t="n">
        <f aca="false">IF(I582=0,0,N(D582)/I582)</f>
        <v>0</v>
      </c>
      <c r="L582" s="24" t="n">
        <f aca="false">IF(A582="",0,IFERROR(INDEX(Tariff!$B$6:$F$13,MATCH(C582,Tariff!$A$6:$A$13,0),MATCH(B582,Tariff!$B$5:$F$5,0)),0))</f>
        <v>0</v>
      </c>
      <c r="M582" s="23" t="n">
        <f aca="false">J582*L582</f>
        <v>0</v>
      </c>
      <c r="N582" s="23" t="n">
        <f aca="false">N(F582)-M582</f>
        <v>0</v>
      </c>
      <c r="O582" s="25" t="n">
        <f aca="false">IF(M582=0,0,N582/M582)</f>
        <v>0</v>
      </c>
      <c r="P582" s="23" t="n">
        <f aca="false">N(F582)-N(G582)</f>
        <v>0</v>
      </c>
      <c r="Q582" s="25" t="n">
        <f aca="false">IF(N(H582)=0,0,N(D582)/H582-1)</f>
        <v>0</v>
      </c>
    </row>
    <row r="583" customFormat="false" ht="15" hidden="false" customHeight="false" outlineLevel="0" collapsed="false">
      <c r="A583" s="21"/>
      <c r="B583" s="8"/>
      <c r="C583" s="8"/>
      <c r="D583" s="19"/>
      <c r="E583" s="19"/>
      <c r="F583" s="19"/>
      <c r="G583" s="19"/>
      <c r="H583" s="19"/>
      <c r="I583" s="22" t="n">
        <f aca="false">IF(A583="",0,DAY(EOMONTH(A583,0)))</f>
        <v>0</v>
      </c>
      <c r="J583" s="23" t="n">
        <f aca="false">N(D583)-N(E583)</f>
        <v>0</v>
      </c>
      <c r="K583" s="23" t="n">
        <f aca="false">IF(I583=0,0,N(D583)/I583)</f>
        <v>0</v>
      </c>
      <c r="L583" s="24" t="n">
        <f aca="false">IF(A583="",0,IFERROR(INDEX(Tariff!$B$6:$F$13,MATCH(C583,Tariff!$A$6:$A$13,0),MATCH(B583,Tariff!$B$5:$F$5,0)),0))</f>
        <v>0</v>
      </c>
      <c r="M583" s="23" t="n">
        <f aca="false">J583*L583</f>
        <v>0</v>
      </c>
      <c r="N583" s="23" t="n">
        <f aca="false">N(F583)-M583</f>
        <v>0</v>
      </c>
      <c r="O583" s="25" t="n">
        <f aca="false">IF(M583=0,0,N583/M583)</f>
        <v>0</v>
      </c>
      <c r="P583" s="23" t="n">
        <f aca="false">N(F583)-N(G583)</f>
        <v>0</v>
      </c>
      <c r="Q583" s="25" t="n">
        <f aca="false">IF(N(H583)=0,0,N(D583)/H583-1)</f>
        <v>0</v>
      </c>
    </row>
    <row r="584" customFormat="false" ht="15" hidden="false" customHeight="false" outlineLevel="0" collapsed="false">
      <c r="A584" s="21"/>
      <c r="B584" s="8"/>
      <c r="C584" s="8"/>
      <c r="D584" s="19"/>
      <c r="E584" s="19"/>
      <c r="F584" s="19"/>
      <c r="G584" s="19"/>
      <c r="H584" s="19"/>
      <c r="I584" s="22" t="n">
        <f aca="false">IF(A584="",0,DAY(EOMONTH(A584,0)))</f>
        <v>0</v>
      </c>
      <c r="J584" s="23" t="n">
        <f aca="false">N(D584)-N(E584)</f>
        <v>0</v>
      </c>
      <c r="K584" s="23" t="n">
        <f aca="false">IF(I584=0,0,N(D584)/I584)</f>
        <v>0</v>
      </c>
      <c r="L584" s="24" t="n">
        <f aca="false">IF(A584="",0,IFERROR(INDEX(Tariff!$B$6:$F$13,MATCH(C584,Tariff!$A$6:$A$13,0),MATCH(B584,Tariff!$B$5:$F$5,0)),0))</f>
        <v>0</v>
      </c>
      <c r="M584" s="23" t="n">
        <f aca="false">J584*L584</f>
        <v>0</v>
      </c>
      <c r="N584" s="23" t="n">
        <f aca="false">N(F584)-M584</f>
        <v>0</v>
      </c>
      <c r="O584" s="25" t="n">
        <f aca="false">IF(M584=0,0,N584/M584)</f>
        <v>0</v>
      </c>
      <c r="P584" s="23" t="n">
        <f aca="false">N(F584)-N(G584)</f>
        <v>0</v>
      </c>
      <c r="Q584" s="25" t="n">
        <f aca="false">IF(N(H584)=0,0,N(D584)/H584-1)</f>
        <v>0</v>
      </c>
    </row>
    <row r="585" customFormat="false" ht="15" hidden="false" customHeight="false" outlineLevel="0" collapsed="false">
      <c r="A585" s="21"/>
      <c r="B585" s="8"/>
      <c r="C585" s="8"/>
      <c r="D585" s="19"/>
      <c r="E585" s="19"/>
      <c r="F585" s="19"/>
      <c r="G585" s="19"/>
      <c r="H585" s="19"/>
      <c r="I585" s="22" t="n">
        <f aca="false">IF(A585="",0,DAY(EOMONTH(A585,0)))</f>
        <v>0</v>
      </c>
      <c r="J585" s="23" t="n">
        <f aca="false">N(D585)-N(E585)</f>
        <v>0</v>
      </c>
      <c r="K585" s="23" t="n">
        <f aca="false">IF(I585=0,0,N(D585)/I585)</f>
        <v>0</v>
      </c>
      <c r="L585" s="24" t="n">
        <f aca="false">IF(A585="",0,IFERROR(INDEX(Tariff!$B$6:$F$13,MATCH(C585,Tariff!$A$6:$A$13,0),MATCH(B585,Tariff!$B$5:$F$5,0)),0))</f>
        <v>0</v>
      </c>
      <c r="M585" s="23" t="n">
        <f aca="false">J585*L585</f>
        <v>0</v>
      </c>
      <c r="N585" s="23" t="n">
        <f aca="false">N(F585)-M585</f>
        <v>0</v>
      </c>
      <c r="O585" s="25" t="n">
        <f aca="false">IF(M585=0,0,N585/M585)</f>
        <v>0</v>
      </c>
      <c r="P585" s="23" t="n">
        <f aca="false">N(F585)-N(G585)</f>
        <v>0</v>
      </c>
      <c r="Q585" s="25" t="n">
        <f aca="false">IF(N(H585)=0,0,N(D585)/H585-1)</f>
        <v>0</v>
      </c>
    </row>
    <row r="586" customFormat="false" ht="15" hidden="false" customHeight="false" outlineLevel="0" collapsed="false">
      <c r="A586" s="21"/>
      <c r="B586" s="8"/>
      <c r="C586" s="8"/>
      <c r="D586" s="19"/>
      <c r="E586" s="19"/>
      <c r="F586" s="19"/>
      <c r="G586" s="19"/>
      <c r="H586" s="19"/>
      <c r="I586" s="22" t="n">
        <f aca="false">IF(A586="",0,DAY(EOMONTH(A586,0)))</f>
        <v>0</v>
      </c>
      <c r="J586" s="23" t="n">
        <f aca="false">N(D586)-N(E586)</f>
        <v>0</v>
      </c>
      <c r="K586" s="23" t="n">
        <f aca="false">IF(I586=0,0,N(D586)/I586)</f>
        <v>0</v>
      </c>
      <c r="L586" s="24" t="n">
        <f aca="false">IF(A586="",0,IFERROR(INDEX(Tariff!$B$6:$F$13,MATCH(C586,Tariff!$A$6:$A$13,0),MATCH(B586,Tariff!$B$5:$F$5,0)),0))</f>
        <v>0</v>
      </c>
      <c r="M586" s="23" t="n">
        <f aca="false">J586*L586</f>
        <v>0</v>
      </c>
      <c r="N586" s="23" t="n">
        <f aca="false">N(F586)-M586</f>
        <v>0</v>
      </c>
      <c r="O586" s="25" t="n">
        <f aca="false">IF(M586=0,0,N586/M586)</f>
        <v>0</v>
      </c>
      <c r="P586" s="23" t="n">
        <f aca="false">N(F586)-N(G586)</f>
        <v>0</v>
      </c>
      <c r="Q586" s="25" t="n">
        <f aca="false">IF(N(H586)=0,0,N(D586)/H586-1)</f>
        <v>0</v>
      </c>
    </row>
    <row r="587" customFormat="false" ht="15" hidden="false" customHeight="false" outlineLevel="0" collapsed="false">
      <c r="A587" s="21"/>
      <c r="B587" s="8"/>
      <c r="C587" s="8"/>
      <c r="D587" s="19"/>
      <c r="E587" s="19"/>
      <c r="F587" s="19"/>
      <c r="G587" s="19"/>
      <c r="H587" s="19"/>
      <c r="I587" s="22" t="n">
        <f aca="false">IF(A587="",0,DAY(EOMONTH(A587,0)))</f>
        <v>0</v>
      </c>
      <c r="J587" s="23" t="n">
        <f aca="false">N(D587)-N(E587)</f>
        <v>0</v>
      </c>
      <c r="K587" s="23" t="n">
        <f aca="false">IF(I587=0,0,N(D587)/I587)</f>
        <v>0</v>
      </c>
      <c r="L587" s="24" t="n">
        <f aca="false">IF(A587="",0,IFERROR(INDEX(Tariff!$B$6:$F$13,MATCH(C587,Tariff!$A$6:$A$13,0),MATCH(B587,Tariff!$B$5:$F$5,0)),0))</f>
        <v>0</v>
      </c>
      <c r="M587" s="23" t="n">
        <f aca="false">J587*L587</f>
        <v>0</v>
      </c>
      <c r="N587" s="23" t="n">
        <f aca="false">N(F587)-M587</f>
        <v>0</v>
      </c>
      <c r="O587" s="25" t="n">
        <f aca="false">IF(M587=0,0,N587/M587)</f>
        <v>0</v>
      </c>
      <c r="P587" s="23" t="n">
        <f aca="false">N(F587)-N(G587)</f>
        <v>0</v>
      </c>
      <c r="Q587" s="25" t="n">
        <f aca="false">IF(N(H587)=0,0,N(D587)/H587-1)</f>
        <v>0</v>
      </c>
    </row>
    <row r="588" customFormat="false" ht="15" hidden="false" customHeight="false" outlineLevel="0" collapsed="false">
      <c r="A588" s="21"/>
      <c r="B588" s="8"/>
      <c r="C588" s="8"/>
      <c r="D588" s="19"/>
      <c r="E588" s="19"/>
      <c r="F588" s="19"/>
      <c r="G588" s="19"/>
      <c r="H588" s="19"/>
      <c r="I588" s="22" t="n">
        <f aca="false">IF(A588="",0,DAY(EOMONTH(A588,0)))</f>
        <v>0</v>
      </c>
      <c r="J588" s="23" t="n">
        <f aca="false">N(D588)-N(E588)</f>
        <v>0</v>
      </c>
      <c r="K588" s="23" t="n">
        <f aca="false">IF(I588=0,0,N(D588)/I588)</f>
        <v>0</v>
      </c>
      <c r="L588" s="24" t="n">
        <f aca="false">IF(A588="",0,IFERROR(INDEX(Tariff!$B$6:$F$13,MATCH(C588,Tariff!$A$6:$A$13,0),MATCH(B588,Tariff!$B$5:$F$5,0)),0))</f>
        <v>0</v>
      </c>
      <c r="M588" s="23" t="n">
        <f aca="false">J588*L588</f>
        <v>0</v>
      </c>
      <c r="N588" s="23" t="n">
        <f aca="false">N(F588)-M588</f>
        <v>0</v>
      </c>
      <c r="O588" s="25" t="n">
        <f aca="false">IF(M588=0,0,N588/M588)</f>
        <v>0</v>
      </c>
      <c r="P588" s="23" t="n">
        <f aca="false">N(F588)-N(G588)</f>
        <v>0</v>
      </c>
      <c r="Q588" s="25" t="n">
        <f aca="false">IF(N(H588)=0,0,N(D588)/H588-1)</f>
        <v>0</v>
      </c>
    </row>
    <row r="589" customFormat="false" ht="15" hidden="false" customHeight="false" outlineLevel="0" collapsed="false">
      <c r="A589" s="21"/>
      <c r="B589" s="8"/>
      <c r="C589" s="8"/>
      <c r="D589" s="19"/>
      <c r="E589" s="19"/>
      <c r="F589" s="19"/>
      <c r="G589" s="19"/>
      <c r="H589" s="19"/>
      <c r="I589" s="22" t="n">
        <f aca="false">IF(A589="",0,DAY(EOMONTH(A589,0)))</f>
        <v>0</v>
      </c>
      <c r="J589" s="23" t="n">
        <f aca="false">N(D589)-N(E589)</f>
        <v>0</v>
      </c>
      <c r="K589" s="23" t="n">
        <f aca="false">IF(I589=0,0,N(D589)/I589)</f>
        <v>0</v>
      </c>
      <c r="L589" s="24" t="n">
        <f aca="false">IF(A589="",0,IFERROR(INDEX(Tariff!$B$6:$F$13,MATCH(C589,Tariff!$A$6:$A$13,0),MATCH(B589,Tariff!$B$5:$F$5,0)),0))</f>
        <v>0</v>
      </c>
      <c r="M589" s="23" t="n">
        <f aca="false">J589*L589</f>
        <v>0</v>
      </c>
      <c r="N589" s="23" t="n">
        <f aca="false">N(F589)-M589</f>
        <v>0</v>
      </c>
      <c r="O589" s="25" t="n">
        <f aca="false">IF(M589=0,0,N589/M589)</f>
        <v>0</v>
      </c>
      <c r="P589" s="23" t="n">
        <f aca="false">N(F589)-N(G589)</f>
        <v>0</v>
      </c>
      <c r="Q589" s="25" t="n">
        <f aca="false">IF(N(H589)=0,0,N(D589)/H589-1)</f>
        <v>0</v>
      </c>
    </row>
    <row r="590" customFormat="false" ht="15" hidden="false" customHeight="false" outlineLevel="0" collapsed="false">
      <c r="A590" s="21"/>
      <c r="B590" s="8"/>
      <c r="C590" s="8"/>
      <c r="D590" s="19"/>
      <c r="E590" s="19"/>
      <c r="F590" s="19"/>
      <c r="G590" s="19"/>
      <c r="H590" s="19"/>
      <c r="I590" s="22" t="n">
        <f aca="false">IF(A590="",0,DAY(EOMONTH(A590,0)))</f>
        <v>0</v>
      </c>
      <c r="J590" s="23" t="n">
        <f aca="false">N(D590)-N(E590)</f>
        <v>0</v>
      </c>
      <c r="K590" s="23" t="n">
        <f aca="false">IF(I590=0,0,N(D590)/I590)</f>
        <v>0</v>
      </c>
      <c r="L590" s="24" t="n">
        <f aca="false">IF(A590="",0,IFERROR(INDEX(Tariff!$B$6:$F$13,MATCH(C590,Tariff!$A$6:$A$13,0),MATCH(B590,Tariff!$B$5:$F$5,0)),0))</f>
        <v>0</v>
      </c>
      <c r="M590" s="23" t="n">
        <f aca="false">J590*L590</f>
        <v>0</v>
      </c>
      <c r="N590" s="23" t="n">
        <f aca="false">N(F590)-M590</f>
        <v>0</v>
      </c>
      <c r="O590" s="25" t="n">
        <f aca="false">IF(M590=0,0,N590/M590)</f>
        <v>0</v>
      </c>
      <c r="P590" s="23" t="n">
        <f aca="false">N(F590)-N(G590)</f>
        <v>0</v>
      </c>
      <c r="Q590" s="25" t="n">
        <f aca="false">IF(N(H590)=0,0,N(D590)/H590-1)</f>
        <v>0</v>
      </c>
    </row>
    <row r="591" customFormat="false" ht="15" hidden="false" customHeight="false" outlineLevel="0" collapsed="false">
      <c r="A591" s="21"/>
      <c r="B591" s="8"/>
      <c r="C591" s="8"/>
      <c r="D591" s="19"/>
      <c r="E591" s="19"/>
      <c r="F591" s="19"/>
      <c r="G591" s="19"/>
      <c r="H591" s="19"/>
      <c r="I591" s="22" t="n">
        <f aca="false">IF(A591="",0,DAY(EOMONTH(A591,0)))</f>
        <v>0</v>
      </c>
      <c r="J591" s="23" t="n">
        <f aca="false">N(D591)-N(E591)</f>
        <v>0</v>
      </c>
      <c r="K591" s="23" t="n">
        <f aca="false">IF(I591=0,0,N(D591)/I591)</f>
        <v>0</v>
      </c>
      <c r="L591" s="24" t="n">
        <f aca="false">IF(A591="",0,IFERROR(INDEX(Tariff!$B$6:$F$13,MATCH(C591,Tariff!$A$6:$A$13,0),MATCH(B591,Tariff!$B$5:$F$5,0)),0))</f>
        <v>0</v>
      </c>
      <c r="M591" s="23" t="n">
        <f aca="false">J591*L591</f>
        <v>0</v>
      </c>
      <c r="N591" s="23" t="n">
        <f aca="false">N(F591)-M591</f>
        <v>0</v>
      </c>
      <c r="O591" s="25" t="n">
        <f aca="false">IF(M591=0,0,N591/M591)</f>
        <v>0</v>
      </c>
      <c r="P591" s="23" t="n">
        <f aca="false">N(F591)-N(G591)</f>
        <v>0</v>
      </c>
      <c r="Q591" s="25" t="n">
        <f aca="false">IF(N(H591)=0,0,N(D591)/H591-1)</f>
        <v>0</v>
      </c>
    </row>
    <row r="592" customFormat="false" ht="15" hidden="false" customHeight="false" outlineLevel="0" collapsed="false">
      <c r="A592" s="21"/>
      <c r="B592" s="8"/>
      <c r="C592" s="8"/>
      <c r="D592" s="19"/>
      <c r="E592" s="19"/>
      <c r="F592" s="19"/>
      <c r="G592" s="19"/>
      <c r="H592" s="19"/>
      <c r="I592" s="22" t="n">
        <f aca="false">IF(A592="",0,DAY(EOMONTH(A592,0)))</f>
        <v>0</v>
      </c>
      <c r="J592" s="23" t="n">
        <f aca="false">N(D592)-N(E592)</f>
        <v>0</v>
      </c>
      <c r="K592" s="23" t="n">
        <f aca="false">IF(I592=0,0,N(D592)/I592)</f>
        <v>0</v>
      </c>
      <c r="L592" s="24" t="n">
        <f aca="false">IF(A592="",0,IFERROR(INDEX(Tariff!$B$6:$F$13,MATCH(C592,Tariff!$A$6:$A$13,0),MATCH(B592,Tariff!$B$5:$F$5,0)),0))</f>
        <v>0</v>
      </c>
      <c r="M592" s="23" t="n">
        <f aca="false">J592*L592</f>
        <v>0</v>
      </c>
      <c r="N592" s="23" t="n">
        <f aca="false">N(F592)-M592</f>
        <v>0</v>
      </c>
      <c r="O592" s="25" t="n">
        <f aca="false">IF(M592=0,0,N592/M592)</f>
        <v>0</v>
      </c>
      <c r="P592" s="23" t="n">
        <f aca="false">N(F592)-N(G592)</f>
        <v>0</v>
      </c>
      <c r="Q592" s="25" t="n">
        <f aca="false">IF(N(H592)=0,0,N(D592)/H592-1)</f>
        <v>0</v>
      </c>
    </row>
    <row r="593" customFormat="false" ht="15" hidden="false" customHeight="false" outlineLevel="0" collapsed="false">
      <c r="A593" s="21"/>
      <c r="B593" s="8"/>
      <c r="C593" s="8"/>
      <c r="D593" s="19"/>
      <c r="E593" s="19"/>
      <c r="F593" s="19"/>
      <c r="G593" s="19"/>
      <c r="H593" s="19"/>
      <c r="I593" s="22" t="n">
        <f aca="false">IF(A593="",0,DAY(EOMONTH(A593,0)))</f>
        <v>0</v>
      </c>
      <c r="J593" s="23" t="n">
        <f aca="false">N(D593)-N(E593)</f>
        <v>0</v>
      </c>
      <c r="K593" s="23" t="n">
        <f aca="false">IF(I593=0,0,N(D593)/I593)</f>
        <v>0</v>
      </c>
      <c r="L593" s="24" t="n">
        <f aca="false">IF(A593="",0,IFERROR(INDEX(Tariff!$B$6:$F$13,MATCH(C593,Tariff!$A$6:$A$13,0),MATCH(B593,Tariff!$B$5:$F$5,0)),0))</f>
        <v>0</v>
      </c>
      <c r="M593" s="23" t="n">
        <f aca="false">J593*L593</f>
        <v>0</v>
      </c>
      <c r="N593" s="23" t="n">
        <f aca="false">N(F593)-M593</f>
        <v>0</v>
      </c>
      <c r="O593" s="25" t="n">
        <f aca="false">IF(M593=0,0,N593/M593)</f>
        <v>0</v>
      </c>
      <c r="P593" s="23" t="n">
        <f aca="false">N(F593)-N(G593)</f>
        <v>0</v>
      </c>
      <c r="Q593" s="25" t="n">
        <f aca="false">IF(N(H593)=0,0,N(D593)/H593-1)</f>
        <v>0</v>
      </c>
    </row>
    <row r="594" customFormat="false" ht="15" hidden="false" customHeight="false" outlineLevel="0" collapsed="false">
      <c r="A594" s="21"/>
      <c r="B594" s="8"/>
      <c r="C594" s="8"/>
      <c r="D594" s="19"/>
      <c r="E594" s="19"/>
      <c r="F594" s="19"/>
      <c r="G594" s="19"/>
      <c r="H594" s="19"/>
      <c r="I594" s="22" t="n">
        <f aca="false">IF(A594="",0,DAY(EOMONTH(A594,0)))</f>
        <v>0</v>
      </c>
      <c r="J594" s="23" t="n">
        <f aca="false">N(D594)-N(E594)</f>
        <v>0</v>
      </c>
      <c r="K594" s="23" t="n">
        <f aca="false">IF(I594=0,0,N(D594)/I594)</f>
        <v>0</v>
      </c>
      <c r="L594" s="24" t="n">
        <f aca="false">IF(A594="",0,IFERROR(INDEX(Tariff!$B$6:$F$13,MATCH(C594,Tariff!$A$6:$A$13,0),MATCH(B594,Tariff!$B$5:$F$5,0)),0))</f>
        <v>0</v>
      </c>
      <c r="M594" s="23" t="n">
        <f aca="false">J594*L594</f>
        <v>0</v>
      </c>
      <c r="N594" s="23" t="n">
        <f aca="false">N(F594)-M594</f>
        <v>0</v>
      </c>
      <c r="O594" s="25" t="n">
        <f aca="false">IF(M594=0,0,N594/M594)</f>
        <v>0</v>
      </c>
      <c r="P594" s="23" t="n">
        <f aca="false">N(F594)-N(G594)</f>
        <v>0</v>
      </c>
      <c r="Q594" s="25" t="n">
        <f aca="false">IF(N(H594)=0,0,N(D594)/H594-1)</f>
        <v>0</v>
      </c>
    </row>
    <row r="595" customFormat="false" ht="15" hidden="false" customHeight="false" outlineLevel="0" collapsed="false">
      <c r="A595" s="21"/>
      <c r="B595" s="8"/>
      <c r="C595" s="8"/>
      <c r="D595" s="19"/>
      <c r="E595" s="19"/>
      <c r="F595" s="19"/>
      <c r="G595" s="19"/>
      <c r="H595" s="19"/>
      <c r="I595" s="22" t="n">
        <f aca="false">IF(A595="",0,DAY(EOMONTH(A595,0)))</f>
        <v>0</v>
      </c>
      <c r="J595" s="23" t="n">
        <f aca="false">N(D595)-N(E595)</f>
        <v>0</v>
      </c>
      <c r="K595" s="23" t="n">
        <f aca="false">IF(I595=0,0,N(D595)/I595)</f>
        <v>0</v>
      </c>
      <c r="L595" s="24" t="n">
        <f aca="false">IF(A595="",0,IFERROR(INDEX(Tariff!$B$6:$F$13,MATCH(C595,Tariff!$A$6:$A$13,0),MATCH(B595,Tariff!$B$5:$F$5,0)),0))</f>
        <v>0</v>
      </c>
      <c r="M595" s="23" t="n">
        <f aca="false">J595*L595</f>
        <v>0</v>
      </c>
      <c r="N595" s="23" t="n">
        <f aca="false">N(F595)-M595</f>
        <v>0</v>
      </c>
      <c r="O595" s="25" t="n">
        <f aca="false">IF(M595=0,0,N595/M595)</f>
        <v>0</v>
      </c>
      <c r="P595" s="23" t="n">
        <f aca="false">N(F595)-N(G595)</f>
        <v>0</v>
      </c>
      <c r="Q595" s="25" t="n">
        <f aca="false">IF(N(H595)=0,0,N(D595)/H595-1)</f>
        <v>0</v>
      </c>
    </row>
    <row r="596" customFormat="false" ht="15" hidden="false" customHeight="false" outlineLevel="0" collapsed="false">
      <c r="A596" s="21"/>
      <c r="B596" s="8"/>
      <c r="C596" s="8"/>
      <c r="D596" s="19"/>
      <c r="E596" s="19"/>
      <c r="F596" s="19"/>
      <c r="G596" s="19"/>
      <c r="H596" s="19"/>
      <c r="I596" s="22" t="n">
        <f aca="false">IF(A596="",0,DAY(EOMONTH(A596,0)))</f>
        <v>0</v>
      </c>
      <c r="J596" s="23" t="n">
        <f aca="false">N(D596)-N(E596)</f>
        <v>0</v>
      </c>
      <c r="K596" s="23" t="n">
        <f aca="false">IF(I596=0,0,N(D596)/I596)</f>
        <v>0</v>
      </c>
      <c r="L596" s="24" t="n">
        <f aca="false">IF(A596="",0,IFERROR(INDEX(Tariff!$B$6:$F$13,MATCH(C596,Tariff!$A$6:$A$13,0),MATCH(B596,Tariff!$B$5:$F$5,0)),0))</f>
        <v>0</v>
      </c>
      <c r="M596" s="23" t="n">
        <f aca="false">J596*L596</f>
        <v>0</v>
      </c>
      <c r="N596" s="23" t="n">
        <f aca="false">N(F596)-M596</f>
        <v>0</v>
      </c>
      <c r="O596" s="25" t="n">
        <f aca="false">IF(M596=0,0,N596/M596)</f>
        <v>0</v>
      </c>
      <c r="P596" s="23" t="n">
        <f aca="false">N(F596)-N(G596)</f>
        <v>0</v>
      </c>
      <c r="Q596" s="25" t="n">
        <f aca="false">IF(N(H596)=0,0,N(D596)/H596-1)</f>
        <v>0</v>
      </c>
    </row>
    <row r="597" customFormat="false" ht="15" hidden="false" customHeight="false" outlineLevel="0" collapsed="false">
      <c r="A597" s="21"/>
      <c r="B597" s="8"/>
      <c r="C597" s="8"/>
      <c r="D597" s="19"/>
      <c r="E597" s="19"/>
      <c r="F597" s="19"/>
      <c r="G597" s="19"/>
      <c r="H597" s="19"/>
      <c r="I597" s="22" t="n">
        <f aca="false">IF(A597="",0,DAY(EOMONTH(A597,0)))</f>
        <v>0</v>
      </c>
      <c r="J597" s="23" t="n">
        <f aca="false">N(D597)-N(E597)</f>
        <v>0</v>
      </c>
      <c r="K597" s="23" t="n">
        <f aca="false">IF(I597=0,0,N(D597)/I597)</f>
        <v>0</v>
      </c>
      <c r="L597" s="24" t="n">
        <f aca="false">IF(A597="",0,IFERROR(INDEX(Tariff!$B$6:$F$13,MATCH(C597,Tariff!$A$6:$A$13,0),MATCH(B597,Tariff!$B$5:$F$5,0)),0))</f>
        <v>0</v>
      </c>
      <c r="M597" s="23" t="n">
        <f aca="false">J597*L597</f>
        <v>0</v>
      </c>
      <c r="N597" s="23" t="n">
        <f aca="false">N(F597)-M597</f>
        <v>0</v>
      </c>
      <c r="O597" s="25" t="n">
        <f aca="false">IF(M597=0,0,N597/M597)</f>
        <v>0</v>
      </c>
      <c r="P597" s="23" t="n">
        <f aca="false">N(F597)-N(G597)</f>
        <v>0</v>
      </c>
      <c r="Q597" s="25" t="n">
        <f aca="false">IF(N(H597)=0,0,N(D597)/H597-1)</f>
        <v>0</v>
      </c>
    </row>
    <row r="598" customFormat="false" ht="15" hidden="false" customHeight="false" outlineLevel="0" collapsed="false">
      <c r="A598" s="21"/>
      <c r="B598" s="8"/>
      <c r="C598" s="8"/>
      <c r="D598" s="19"/>
      <c r="E598" s="19"/>
      <c r="F598" s="19"/>
      <c r="G598" s="19"/>
      <c r="H598" s="19"/>
      <c r="I598" s="22" t="n">
        <f aca="false">IF(A598="",0,DAY(EOMONTH(A598,0)))</f>
        <v>0</v>
      </c>
      <c r="J598" s="23" t="n">
        <f aca="false">N(D598)-N(E598)</f>
        <v>0</v>
      </c>
      <c r="K598" s="23" t="n">
        <f aca="false">IF(I598=0,0,N(D598)/I598)</f>
        <v>0</v>
      </c>
      <c r="L598" s="24" t="n">
        <f aca="false">IF(A598="",0,IFERROR(INDEX(Tariff!$B$6:$F$13,MATCH(C598,Tariff!$A$6:$A$13,0),MATCH(B598,Tariff!$B$5:$F$5,0)),0))</f>
        <v>0</v>
      </c>
      <c r="M598" s="23" t="n">
        <f aca="false">J598*L598</f>
        <v>0</v>
      </c>
      <c r="N598" s="23" t="n">
        <f aca="false">N(F598)-M598</f>
        <v>0</v>
      </c>
      <c r="O598" s="25" t="n">
        <f aca="false">IF(M598=0,0,N598/M598)</f>
        <v>0</v>
      </c>
      <c r="P598" s="23" t="n">
        <f aca="false">N(F598)-N(G598)</f>
        <v>0</v>
      </c>
      <c r="Q598" s="25" t="n">
        <f aca="false">IF(N(H598)=0,0,N(D598)/H598-1)</f>
        <v>0</v>
      </c>
    </row>
    <row r="599" customFormat="false" ht="15" hidden="false" customHeight="false" outlineLevel="0" collapsed="false">
      <c r="A599" s="21"/>
      <c r="B599" s="8"/>
      <c r="C599" s="8"/>
      <c r="D599" s="19"/>
      <c r="E599" s="19"/>
      <c r="F599" s="19"/>
      <c r="G599" s="19"/>
      <c r="H599" s="19"/>
      <c r="I599" s="22" t="n">
        <f aca="false">IF(A599="",0,DAY(EOMONTH(A599,0)))</f>
        <v>0</v>
      </c>
      <c r="J599" s="23" t="n">
        <f aca="false">N(D599)-N(E599)</f>
        <v>0</v>
      </c>
      <c r="K599" s="23" t="n">
        <f aca="false">IF(I599=0,0,N(D599)/I599)</f>
        <v>0</v>
      </c>
      <c r="L599" s="24" t="n">
        <f aca="false">IF(A599="",0,IFERROR(INDEX(Tariff!$B$6:$F$13,MATCH(C599,Tariff!$A$6:$A$13,0),MATCH(B599,Tariff!$B$5:$F$5,0)),0))</f>
        <v>0</v>
      </c>
      <c r="M599" s="23" t="n">
        <f aca="false">J599*L599</f>
        <v>0</v>
      </c>
      <c r="N599" s="23" t="n">
        <f aca="false">N(F599)-M599</f>
        <v>0</v>
      </c>
      <c r="O599" s="25" t="n">
        <f aca="false">IF(M599=0,0,N599/M599)</f>
        <v>0</v>
      </c>
      <c r="P599" s="23" t="n">
        <f aca="false">N(F599)-N(G599)</f>
        <v>0</v>
      </c>
      <c r="Q599" s="25" t="n">
        <f aca="false">IF(N(H599)=0,0,N(D599)/H599-1)</f>
        <v>0</v>
      </c>
    </row>
    <row r="600" customFormat="false" ht="15" hidden="false" customHeight="false" outlineLevel="0" collapsed="false">
      <c r="A600" s="21"/>
      <c r="B600" s="8"/>
      <c r="C600" s="8"/>
      <c r="D600" s="19"/>
      <c r="E600" s="19"/>
      <c r="F600" s="19"/>
      <c r="G600" s="19"/>
      <c r="H600" s="19"/>
      <c r="I600" s="22" t="n">
        <f aca="false">IF(A600="",0,DAY(EOMONTH(A600,0)))</f>
        <v>0</v>
      </c>
      <c r="J600" s="23" t="n">
        <f aca="false">N(D600)-N(E600)</f>
        <v>0</v>
      </c>
      <c r="K600" s="23" t="n">
        <f aca="false">IF(I600=0,0,N(D600)/I600)</f>
        <v>0</v>
      </c>
      <c r="L600" s="24" t="n">
        <f aca="false">IF(A600="",0,IFERROR(INDEX(Tariff!$B$6:$F$13,MATCH(C600,Tariff!$A$6:$A$13,0),MATCH(B600,Tariff!$B$5:$F$5,0)),0))</f>
        <v>0</v>
      </c>
      <c r="M600" s="23" t="n">
        <f aca="false">J600*L600</f>
        <v>0</v>
      </c>
      <c r="N600" s="23" t="n">
        <f aca="false">N(F600)-M600</f>
        <v>0</v>
      </c>
      <c r="O600" s="25" t="n">
        <f aca="false">IF(M600=0,0,N600/M600)</f>
        <v>0</v>
      </c>
      <c r="P600" s="23" t="n">
        <f aca="false">N(F600)-N(G600)</f>
        <v>0</v>
      </c>
      <c r="Q600" s="25" t="n">
        <f aca="false">IF(N(H600)=0,0,N(D600)/H600-1)</f>
        <v>0</v>
      </c>
    </row>
    <row r="601" customFormat="false" ht="15" hidden="false" customHeight="false" outlineLevel="0" collapsed="false">
      <c r="A601" s="21"/>
      <c r="B601" s="8"/>
      <c r="C601" s="8"/>
      <c r="D601" s="19"/>
      <c r="E601" s="19"/>
      <c r="F601" s="19"/>
      <c r="G601" s="19"/>
      <c r="H601" s="19"/>
      <c r="I601" s="22" t="n">
        <f aca="false">IF(A601="",0,DAY(EOMONTH(A601,0)))</f>
        <v>0</v>
      </c>
      <c r="J601" s="23" t="n">
        <f aca="false">N(D601)-N(E601)</f>
        <v>0</v>
      </c>
      <c r="K601" s="23" t="n">
        <f aca="false">IF(I601=0,0,N(D601)/I601)</f>
        <v>0</v>
      </c>
      <c r="L601" s="24" t="n">
        <f aca="false">IF(A601="",0,IFERROR(INDEX(Tariff!$B$6:$F$13,MATCH(C601,Tariff!$A$6:$A$13,0),MATCH(B601,Tariff!$B$5:$F$5,0)),0))</f>
        <v>0</v>
      </c>
      <c r="M601" s="23" t="n">
        <f aca="false">J601*L601</f>
        <v>0</v>
      </c>
      <c r="N601" s="23" t="n">
        <f aca="false">N(F601)-M601</f>
        <v>0</v>
      </c>
      <c r="O601" s="25" t="n">
        <f aca="false">IF(M601=0,0,N601/M601)</f>
        <v>0</v>
      </c>
      <c r="P601" s="23" t="n">
        <f aca="false">N(F601)-N(G601)</f>
        <v>0</v>
      </c>
      <c r="Q601" s="25" t="n">
        <f aca="false">IF(N(H601)=0,0,N(D601)/H601-1)</f>
        <v>0</v>
      </c>
    </row>
    <row r="602" customFormat="false" ht="15" hidden="false" customHeight="false" outlineLevel="0" collapsed="false">
      <c r="A602" s="21"/>
      <c r="B602" s="8"/>
      <c r="C602" s="8"/>
      <c r="D602" s="19"/>
      <c r="E602" s="19"/>
      <c r="F602" s="19"/>
      <c r="G602" s="19"/>
      <c r="H602" s="19"/>
      <c r="I602" s="22" t="n">
        <f aca="false">IF(A602="",0,DAY(EOMONTH(A602,0)))</f>
        <v>0</v>
      </c>
      <c r="J602" s="23" t="n">
        <f aca="false">N(D602)-N(E602)</f>
        <v>0</v>
      </c>
      <c r="K602" s="23" t="n">
        <f aca="false">IF(I602=0,0,N(D602)/I602)</f>
        <v>0</v>
      </c>
      <c r="L602" s="24" t="n">
        <f aca="false">IF(A602="",0,IFERROR(INDEX(Tariff!$B$6:$F$13,MATCH(C602,Tariff!$A$6:$A$13,0),MATCH(B602,Tariff!$B$5:$F$5,0)),0))</f>
        <v>0</v>
      </c>
      <c r="M602" s="23" t="n">
        <f aca="false">J602*L602</f>
        <v>0</v>
      </c>
      <c r="N602" s="23" t="n">
        <f aca="false">N(F602)-M602</f>
        <v>0</v>
      </c>
      <c r="O602" s="25" t="n">
        <f aca="false">IF(M602=0,0,N602/M602)</f>
        <v>0</v>
      </c>
      <c r="P602" s="23" t="n">
        <f aca="false">N(F602)-N(G602)</f>
        <v>0</v>
      </c>
      <c r="Q602" s="25" t="n">
        <f aca="false">IF(N(H602)=0,0,N(D602)/H602-1)</f>
        <v>0</v>
      </c>
    </row>
    <row r="603" customFormat="false" ht="15" hidden="false" customHeight="false" outlineLevel="0" collapsed="false">
      <c r="A603" s="21"/>
      <c r="B603" s="8"/>
      <c r="C603" s="8"/>
      <c r="D603" s="19"/>
      <c r="E603" s="19"/>
      <c r="F603" s="19"/>
      <c r="G603" s="19"/>
      <c r="H603" s="19"/>
      <c r="I603" s="22" t="n">
        <f aca="false">IF(A603="",0,DAY(EOMONTH(A603,0)))</f>
        <v>0</v>
      </c>
      <c r="J603" s="23" t="n">
        <f aca="false">N(D603)-N(E603)</f>
        <v>0</v>
      </c>
      <c r="K603" s="23" t="n">
        <f aca="false">IF(I603=0,0,N(D603)/I603)</f>
        <v>0</v>
      </c>
      <c r="L603" s="24" t="n">
        <f aca="false">IF(A603="",0,IFERROR(INDEX(Tariff!$B$6:$F$13,MATCH(C603,Tariff!$A$6:$A$13,0),MATCH(B603,Tariff!$B$5:$F$5,0)),0))</f>
        <v>0</v>
      </c>
      <c r="M603" s="23" t="n">
        <f aca="false">J603*L603</f>
        <v>0</v>
      </c>
      <c r="N603" s="23" t="n">
        <f aca="false">N(F603)-M603</f>
        <v>0</v>
      </c>
      <c r="O603" s="25" t="n">
        <f aca="false">IF(M603=0,0,N603/M603)</f>
        <v>0</v>
      </c>
      <c r="P603" s="23" t="n">
        <f aca="false">N(F603)-N(G603)</f>
        <v>0</v>
      </c>
      <c r="Q603" s="25" t="n">
        <f aca="false">IF(N(H603)=0,0,N(D603)/H603-1)</f>
        <v>0</v>
      </c>
    </row>
    <row r="604" customFormat="false" ht="15" hidden="false" customHeight="false" outlineLevel="0" collapsed="false">
      <c r="A604" s="21"/>
      <c r="B604" s="8"/>
      <c r="C604" s="8"/>
      <c r="D604" s="19"/>
      <c r="E604" s="19"/>
      <c r="F604" s="19"/>
      <c r="G604" s="19"/>
      <c r="H604" s="19"/>
      <c r="I604" s="22" t="n">
        <f aca="false">IF(A604="",0,DAY(EOMONTH(A604,0)))</f>
        <v>0</v>
      </c>
      <c r="J604" s="23" t="n">
        <f aca="false">N(D604)-N(E604)</f>
        <v>0</v>
      </c>
      <c r="K604" s="23" t="n">
        <f aca="false">IF(I604=0,0,N(D604)/I604)</f>
        <v>0</v>
      </c>
      <c r="L604" s="24" t="n">
        <f aca="false">IF(A604="",0,IFERROR(INDEX(Tariff!$B$6:$F$13,MATCH(C604,Tariff!$A$6:$A$13,0),MATCH(B604,Tariff!$B$5:$F$5,0)),0))</f>
        <v>0</v>
      </c>
      <c r="M604" s="23" t="n">
        <f aca="false">J604*L604</f>
        <v>0</v>
      </c>
      <c r="N604" s="23" t="n">
        <f aca="false">N(F604)-M604</f>
        <v>0</v>
      </c>
      <c r="O604" s="25" t="n">
        <f aca="false">IF(M604=0,0,N604/M604)</f>
        <v>0</v>
      </c>
      <c r="P604" s="23" t="n">
        <f aca="false">N(F604)-N(G604)</f>
        <v>0</v>
      </c>
      <c r="Q604" s="25" t="n">
        <f aca="false">IF(N(H604)=0,0,N(D604)/H604-1)</f>
        <v>0</v>
      </c>
    </row>
    <row r="605" customFormat="false" ht="15" hidden="false" customHeight="false" outlineLevel="0" collapsed="false">
      <c r="A605" s="21"/>
      <c r="B605" s="8"/>
      <c r="C605" s="8"/>
      <c r="D605" s="19"/>
      <c r="E605" s="19"/>
      <c r="F605" s="19"/>
      <c r="G605" s="19"/>
      <c r="H605" s="19"/>
      <c r="I605" s="22" t="n">
        <f aca="false">IF(A605="",0,DAY(EOMONTH(A605,0)))</f>
        <v>0</v>
      </c>
      <c r="J605" s="23" t="n">
        <f aca="false">N(D605)-N(E605)</f>
        <v>0</v>
      </c>
      <c r="K605" s="23" t="n">
        <f aca="false">IF(I605=0,0,N(D605)/I605)</f>
        <v>0</v>
      </c>
      <c r="L605" s="24" t="n">
        <f aca="false">IF(A605="",0,IFERROR(INDEX(Tariff!$B$6:$F$13,MATCH(C605,Tariff!$A$6:$A$13,0),MATCH(B605,Tariff!$B$5:$F$5,0)),0))</f>
        <v>0</v>
      </c>
      <c r="M605" s="23" t="n">
        <f aca="false">J605*L605</f>
        <v>0</v>
      </c>
      <c r="N605" s="23" t="n">
        <f aca="false">N(F605)-M605</f>
        <v>0</v>
      </c>
      <c r="O605" s="25" t="n">
        <f aca="false">IF(M605=0,0,N605/M605)</f>
        <v>0</v>
      </c>
      <c r="P605" s="23" t="n">
        <f aca="false">N(F605)-N(G605)</f>
        <v>0</v>
      </c>
      <c r="Q605" s="25" t="n">
        <f aca="false">IF(N(H605)=0,0,N(D605)/H605-1)</f>
        <v>0</v>
      </c>
    </row>
    <row r="606" customFormat="false" ht="15" hidden="false" customHeight="false" outlineLevel="0" collapsed="false">
      <c r="A606" s="21"/>
      <c r="B606" s="8"/>
      <c r="C606" s="8"/>
      <c r="D606" s="19"/>
      <c r="E606" s="19"/>
      <c r="F606" s="19"/>
      <c r="G606" s="19"/>
      <c r="H606" s="19"/>
      <c r="I606" s="22" t="n">
        <f aca="false">IF(A606="",0,DAY(EOMONTH(A606,0)))</f>
        <v>0</v>
      </c>
      <c r="J606" s="23" t="n">
        <f aca="false">N(D606)-N(E606)</f>
        <v>0</v>
      </c>
      <c r="K606" s="23" t="n">
        <f aca="false">IF(I606=0,0,N(D606)/I606)</f>
        <v>0</v>
      </c>
      <c r="L606" s="24" t="n">
        <f aca="false">IF(A606="",0,IFERROR(INDEX(Tariff!$B$6:$F$13,MATCH(C606,Tariff!$A$6:$A$13,0),MATCH(B606,Tariff!$B$5:$F$5,0)),0))</f>
        <v>0</v>
      </c>
      <c r="M606" s="23" t="n">
        <f aca="false">J606*L606</f>
        <v>0</v>
      </c>
      <c r="N606" s="23" t="n">
        <f aca="false">N(F606)-M606</f>
        <v>0</v>
      </c>
      <c r="O606" s="25" t="n">
        <f aca="false">IF(M606=0,0,N606/M606)</f>
        <v>0</v>
      </c>
      <c r="P606" s="23" t="n">
        <f aca="false">N(F606)-N(G606)</f>
        <v>0</v>
      </c>
      <c r="Q606" s="25" t="n">
        <f aca="false">IF(N(H606)=0,0,N(D606)/H606-1)</f>
        <v>0</v>
      </c>
    </row>
    <row r="607" customFormat="false" ht="15" hidden="false" customHeight="false" outlineLevel="0" collapsed="false">
      <c r="A607" s="21"/>
      <c r="B607" s="8"/>
      <c r="C607" s="8"/>
      <c r="D607" s="19"/>
      <c r="E607" s="19"/>
      <c r="F607" s="19"/>
      <c r="G607" s="19"/>
      <c r="H607" s="19"/>
      <c r="I607" s="22" t="n">
        <f aca="false">IF(A607="",0,DAY(EOMONTH(A607,0)))</f>
        <v>0</v>
      </c>
      <c r="J607" s="23" t="n">
        <f aca="false">N(D607)-N(E607)</f>
        <v>0</v>
      </c>
      <c r="K607" s="23" t="n">
        <f aca="false">IF(I607=0,0,N(D607)/I607)</f>
        <v>0</v>
      </c>
      <c r="L607" s="24" t="n">
        <f aca="false">IF(A607="",0,IFERROR(INDEX(Tariff!$B$6:$F$13,MATCH(C607,Tariff!$A$6:$A$13,0),MATCH(B607,Tariff!$B$5:$F$5,0)),0))</f>
        <v>0</v>
      </c>
      <c r="M607" s="23" t="n">
        <f aca="false">J607*L607</f>
        <v>0</v>
      </c>
      <c r="N607" s="23" t="n">
        <f aca="false">N(F607)-M607</f>
        <v>0</v>
      </c>
      <c r="O607" s="25" t="n">
        <f aca="false">IF(M607=0,0,N607/M607)</f>
        <v>0</v>
      </c>
      <c r="P607" s="23" t="n">
        <f aca="false">N(F607)-N(G607)</f>
        <v>0</v>
      </c>
      <c r="Q607" s="25" t="n">
        <f aca="false">IF(N(H607)=0,0,N(D607)/H607-1)</f>
        <v>0</v>
      </c>
    </row>
    <row r="608" customFormat="false" ht="15" hidden="false" customHeight="false" outlineLevel="0" collapsed="false">
      <c r="A608" s="21"/>
      <c r="B608" s="8"/>
      <c r="C608" s="8"/>
      <c r="D608" s="19"/>
      <c r="E608" s="19"/>
      <c r="F608" s="19"/>
      <c r="G608" s="19"/>
      <c r="H608" s="19"/>
      <c r="I608" s="22" t="n">
        <f aca="false">IF(A608="",0,DAY(EOMONTH(A608,0)))</f>
        <v>0</v>
      </c>
      <c r="J608" s="23" t="n">
        <f aca="false">N(D608)-N(E608)</f>
        <v>0</v>
      </c>
      <c r="K608" s="23" t="n">
        <f aca="false">IF(I608=0,0,N(D608)/I608)</f>
        <v>0</v>
      </c>
      <c r="L608" s="24" t="n">
        <f aca="false">IF(A608="",0,IFERROR(INDEX(Tariff!$B$6:$F$13,MATCH(C608,Tariff!$A$6:$A$13,0),MATCH(B608,Tariff!$B$5:$F$5,0)),0))</f>
        <v>0</v>
      </c>
      <c r="M608" s="23" t="n">
        <f aca="false">J608*L608</f>
        <v>0</v>
      </c>
      <c r="N608" s="23" t="n">
        <f aca="false">N(F608)-M608</f>
        <v>0</v>
      </c>
      <c r="O608" s="25" t="n">
        <f aca="false">IF(M608=0,0,N608/M608)</f>
        <v>0</v>
      </c>
      <c r="P608" s="23" t="n">
        <f aca="false">N(F608)-N(G608)</f>
        <v>0</v>
      </c>
      <c r="Q608" s="25" t="n">
        <f aca="false">IF(N(H608)=0,0,N(D608)/H608-1)</f>
        <v>0</v>
      </c>
    </row>
    <row r="609" customFormat="false" ht="15" hidden="false" customHeight="false" outlineLevel="0" collapsed="false">
      <c r="A609" s="21"/>
      <c r="B609" s="8"/>
      <c r="C609" s="8"/>
      <c r="D609" s="19"/>
      <c r="E609" s="19"/>
      <c r="F609" s="19"/>
      <c r="G609" s="19"/>
      <c r="H609" s="19"/>
      <c r="I609" s="22" t="n">
        <f aca="false">IF(A609="",0,DAY(EOMONTH(A609,0)))</f>
        <v>0</v>
      </c>
      <c r="J609" s="23" t="n">
        <f aca="false">N(D609)-N(E609)</f>
        <v>0</v>
      </c>
      <c r="K609" s="23" t="n">
        <f aca="false">IF(I609=0,0,N(D609)/I609)</f>
        <v>0</v>
      </c>
      <c r="L609" s="24" t="n">
        <f aca="false">IF(A609="",0,IFERROR(INDEX(Tariff!$B$6:$F$13,MATCH(C609,Tariff!$A$6:$A$13,0),MATCH(B609,Tariff!$B$5:$F$5,0)),0))</f>
        <v>0</v>
      </c>
      <c r="M609" s="23" t="n">
        <f aca="false">J609*L609</f>
        <v>0</v>
      </c>
      <c r="N609" s="23" t="n">
        <f aca="false">N(F609)-M609</f>
        <v>0</v>
      </c>
      <c r="O609" s="25" t="n">
        <f aca="false">IF(M609=0,0,N609/M609)</f>
        <v>0</v>
      </c>
      <c r="P609" s="23" t="n">
        <f aca="false">N(F609)-N(G609)</f>
        <v>0</v>
      </c>
      <c r="Q609" s="25" t="n">
        <f aca="false">IF(N(H609)=0,0,N(D609)/H609-1)</f>
        <v>0</v>
      </c>
    </row>
    <row r="610" customFormat="false" ht="15" hidden="false" customHeight="false" outlineLevel="0" collapsed="false">
      <c r="A610" s="21"/>
      <c r="B610" s="8"/>
      <c r="C610" s="8"/>
      <c r="D610" s="19"/>
      <c r="E610" s="19"/>
      <c r="F610" s="19"/>
      <c r="G610" s="19"/>
      <c r="H610" s="19"/>
      <c r="I610" s="22" t="n">
        <f aca="false">IF(A610="",0,DAY(EOMONTH(A610,0)))</f>
        <v>0</v>
      </c>
      <c r="J610" s="23" t="n">
        <f aca="false">N(D610)-N(E610)</f>
        <v>0</v>
      </c>
      <c r="K610" s="23" t="n">
        <f aca="false">IF(I610=0,0,N(D610)/I610)</f>
        <v>0</v>
      </c>
      <c r="L610" s="24" t="n">
        <f aca="false">IF(A610="",0,IFERROR(INDEX(Tariff!$B$6:$F$13,MATCH(C610,Tariff!$A$6:$A$13,0),MATCH(B610,Tariff!$B$5:$F$5,0)),0))</f>
        <v>0</v>
      </c>
      <c r="M610" s="23" t="n">
        <f aca="false">J610*L610</f>
        <v>0</v>
      </c>
      <c r="N610" s="23" t="n">
        <f aca="false">N(F610)-M610</f>
        <v>0</v>
      </c>
      <c r="O610" s="25" t="n">
        <f aca="false">IF(M610=0,0,N610/M610)</f>
        <v>0</v>
      </c>
      <c r="P610" s="23" t="n">
        <f aca="false">N(F610)-N(G610)</f>
        <v>0</v>
      </c>
      <c r="Q610" s="25" t="n">
        <f aca="false">IF(N(H610)=0,0,N(D610)/H610-1)</f>
        <v>0</v>
      </c>
    </row>
    <row r="611" customFormat="false" ht="15" hidden="false" customHeight="false" outlineLevel="0" collapsed="false">
      <c r="A611" s="21"/>
      <c r="B611" s="8"/>
      <c r="C611" s="8"/>
      <c r="D611" s="19"/>
      <c r="E611" s="19"/>
      <c r="F611" s="19"/>
      <c r="G611" s="19"/>
      <c r="H611" s="19"/>
      <c r="I611" s="22" t="n">
        <f aca="false">IF(A611="",0,DAY(EOMONTH(A611,0)))</f>
        <v>0</v>
      </c>
      <c r="J611" s="23" t="n">
        <f aca="false">N(D611)-N(E611)</f>
        <v>0</v>
      </c>
      <c r="K611" s="23" t="n">
        <f aca="false">IF(I611=0,0,N(D611)/I611)</f>
        <v>0</v>
      </c>
      <c r="L611" s="24" t="n">
        <f aca="false">IF(A611="",0,IFERROR(INDEX(Tariff!$B$6:$F$13,MATCH(C611,Tariff!$A$6:$A$13,0),MATCH(B611,Tariff!$B$5:$F$5,0)),0))</f>
        <v>0</v>
      </c>
      <c r="M611" s="23" t="n">
        <f aca="false">J611*L611</f>
        <v>0</v>
      </c>
      <c r="N611" s="23" t="n">
        <f aca="false">N(F611)-M611</f>
        <v>0</v>
      </c>
      <c r="O611" s="25" t="n">
        <f aca="false">IF(M611=0,0,N611/M611)</f>
        <v>0</v>
      </c>
      <c r="P611" s="23" t="n">
        <f aca="false">N(F611)-N(G611)</f>
        <v>0</v>
      </c>
      <c r="Q611" s="25" t="n">
        <f aca="false">IF(N(H611)=0,0,N(D611)/H611-1)</f>
        <v>0</v>
      </c>
    </row>
    <row r="612" customFormat="false" ht="15" hidden="false" customHeight="false" outlineLevel="0" collapsed="false">
      <c r="A612" s="21"/>
      <c r="B612" s="8"/>
      <c r="C612" s="8"/>
      <c r="D612" s="19"/>
      <c r="E612" s="19"/>
      <c r="F612" s="19"/>
      <c r="G612" s="19"/>
      <c r="H612" s="19"/>
      <c r="I612" s="22" t="n">
        <f aca="false">IF(A612="",0,DAY(EOMONTH(A612,0)))</f>
        <v>0</v>
      </c>
      <c r="J612" s="23" t="n">
        <f aca="false">N(D612)-N(E612)</f>
        <v>0</v>
      </c>
      <c r="K612" s="23" t="n">
        <f aca="false">IF(I612=0,0,N(D612)/I612)</f>
        <v>0</v>
      </c>
      <c r="L612" s="24" t="n">
        <f aca="false">IF(A612="",0,IFERROR(INDEX(Tariff!$B$6:$F$13,MATCH(C612,Tariff!$A$6:$A$13,0),MATCH(B612,Tariff!$B$5:$F$5,0)),0))</f>
        <v>0</v>
      </c>
      <c r="M612" s="23" t="n">
        <f aca="false">J612*L612</f>
        <v>0</v>
      </c>
      <c r="N612" s="23" t="n">
        <f aca="false">N(F612)-M612</f>
        <v>0</v>
      </c>
      <c r="O612" s="25" t="n">
        <f aca="false">IF(M612=0,0,N612/M612)</f>
        <v>0</v>
      </c>
      <c r="P612" s="23" t="n">
        <f aca="false">N(F612)-N(G612)</f>
        <v>0</v>
      </c>
      <c r="Q612" s="25" t="n">
        <f aca="false">IF(N(H612)=0,0,N(D612)/H612-1)</f>
        <v>0</v>
      </c>
    </row>
    <row r="613" customFormat="false" ht="15" hidden="false" customHeight="false" outlineLevel="0" collapsed="false">
      <c r="A613" s="21"/>
      <c r="B613" s="8"/>
      <c r="C613" s="8"/>
      <c r="D613" s="19"/>
      <c r="E613" s="19"/>
      <c r="F613" s="19"/>
      <c r="G613" s="19"/>
      <c r="H613" s="19"/>
      <c r="I613" s="22" t="n">
        <f aca="false">IF(A613="",0,DAY(EOMONTH(A613,0)))</f>
        <v>0</v>
      </c>
      <c r="J613" s="23" t="n">
        <f aca="false">N(D613)-N(E613)</f>
        <v>0</v>
      </c>
      <c r="K613" s="23" t="n">
        <f aca="false">IF(I613=0,0,N(D613)/I613)</f>
        <v>0</v>
      </c>
      <c r="L613" s="24" t="n">
        <f aca="false">IF(A613="",0,IFERROR(INDEX(Tariff!$B$6:$F$13,MATCH(C613,Tariff!$A$6:$A$13,0),MATCH(B613,Tariff!$B$5:$F$5,0)),0))</f>
        <v>0</v>
      </c>
      <c r="M613" s="23" t="n">
        <f aca="false">J613*L613</f>
        <v>0</v>
      </c>
      <c r="N613" s="23" t="n">
        <f aca="false">N(F613)-M613</f>
        <v>0</v>
      </c>
      <c r="O613" s="25" t="n">
        <f aca="false">IF(M613=0,0,N613/M613)</f>
        <v>0</v>
      </c>
      <c r="P613" s="23" t="n">
        <f aca="false">N(F613)-N(G613)</f>
        <v>0</v>
      </c>
      <c r="Q613" s="25" t="n">
        <f aca="false">IF(N(H613)=0,0,N(D613)/H613-1)</f>
        <v>0</v>
      </c>
    </row>
    <row r="614" customFormat="false" ht="15" hidden="false" customHeight="false" outlineLevel="0" collapsed="false">
      <c r="A614" s="21"/>
      <c r="B614" s="8"/>
      <c r="C614" s="8"/>
      <c r="D614" s="19"/>
      <c r="E614" s="19"/>
      <c r="F614" s="19"/>
      <c r="G614" s="19"/>
      <c r="H614" s="19"/>
      <c r="I614" s="22" t="n">
        <f aca="false">IF(A614="",0,DAY(EOMONTH(A614,0)))</f>
        <v>0</v>
      </c>
      <c r="J614" s="23" t="n">
        <f aca="false">N(D614)-N(E614)</f>
        <v>0</v>
      </c>
      <c r="K614" s="23" t="n">
        <f aca="false">IF(I614=0,0,N(D614)/I614)</f>
        <v>0</v>
      </c>
      <c r="L614" s="24" t="n">
        <f aca="false">IF(A614="",0,IFERROR(INDEX(Tariff!$B$6:$F$13,MATCH(C614,Tariff!$A$6:$A$13,0),MATCH(B614,Tariff!$B$5:$F$5,0)),0))</f>
        <v>0</v>
      </c>
      <c r="M614" s="23" t="n">
        <f aca="false">J614*L614</f>
        <v>0</v>
      </c>
      <c r="N614" s="23" t="n">
        <f aca="false">N(F614)-M614</f>
        <v>0</v>
      </c>
      <c r="O614" s="25" t="n">
        <f aca="false">IF(M614=0,0,N614/M614)</f>
        <v>0</v>
      </c>
      <c r="P614" s="23" t="n">
        <f aca="false">N(F614)-N(G614)</f>
        <v>0</v>
      </c>
      <c r="Q614" s="25" t="n">
        <f aca="false">IF(N(H614)=0,0,N(D614)/H614-1)</f>
        <v>0</v>
      </c>
    </row>
    <row r="615" customFormat="false" ht="15" hidden="false" customHeight="false" outlineLevel="0" collapsed="false">
      <c r="A615" s="21"/>
      <c r="B615" s="8"/>
      <c r="C615" s="8"/>
      <c r="D615" s="19"/>
      <c r="E615" s="19"/>
      <c r="F615" s="19"/>
      <c r="G615" s="19"/>
      <c r="H615" s="19"/>
      <c r="I615" s="22" t="n">
        <f aca="false">IF(A615="",0,DAY(EOMONTH(A615,0)))</f>
        <v>0</v>
      </c>
      <c r="J615" s="23" t="n">
        <f aca="false">N(D615)-N(E615)</f>
        <v>0</v>
      </c>
      <c r="K615" s="23" t="n">
        <f aca="false">IF(I615=0,0,N(D615)/I615)</f>
        <v>0</v>
      </c>
      <c r="L615" s="24" t="n">
        <f aca="false">IF(A615="",0,IFERROR(INDEX(Tariff!$B$6:$F$13,MATCH(C615,Tariff!$A$6:$A$13,0),MATCH(B615,Tariff!$B$5:$F$5,0)),0))</f>
        <v>0</v>
      </c>
      <c r="M615" s="23" t="n">
        <f aca="false">J615*L615</f>
        <v>0</v>
      </c>
      <c r="N615" s="23" t="n">
        <f aca="false">N(F615)-M615</f>
        <v>0</v>
      </c>
      <c r="O615" s="25" t="n">
        <f aca="false">IF(M615=0,0,N615/M615)</f>
        <v>0</v>
      </c>
      <c r="P615" s="23" t="n">
        <f aca="false">N(F615)-N(G615)</f>
        <v>0</v>
      </c>
      <c r="Q615" s="25" t="n">
        <f aca="false">IF(N(H615)=0,0,N(D615)/H615-1)</f>
        <v>0</v>
      </c>
    </row>
    <row r="616" customFormat="false" ht="15" hidden="false" customHeight="false" outlineLevel="0" collapsed="false">
      <c r="A616" s="21"/>
      <c r="B616" s="8"/>
      <c r="C616" s="8"/>
      <c r="D616" s="19"/>
      <c r="E616" s="19"/>
      <c r="F616" s="19"/>
      <c r="G616" s="19"/>
      <c r="H616" s="19"/>
      <c r="I616" s="22" t="n">
        <f aca="false">IF(A616="",0,DAY(EOMONTH(A616,0)))</f>
        <v>0</v>
      </c>
      <c r="J616" s="23" t="n">
        <f aca="false">N(D616)-N(E616)</f>
        <v>0</v>
      </c>
      <c r="K616" s="23" t="n">
        <f aca="false">IF(I616=0,0,N(D616)/I616)</f>
        <v>0</v>
      </c>
      <c r="L616" s="24" t="n">
        <f aca="false">IF(A616="",0,IFERROR(INDEX(Tariff!$B$6:$F$13,MATCH(C616,Tariff!$A$6:$A$13,0),MATCH(B616,Tariff!$B$5:$F$5,0)),0))</f>
        <v>0</v>
      </c>
      <c r="M616" s="23" t="n">
        <f aca="false">J616*L616</f>
        <v>0</v>
      </c>
      <c r="N616" s="23" t="n">
        <f aca="false">N(F616)-M616</f>
        <v>0</v>
      </c>
      <c r="O616" s="25" t="n">
        <f aca="false">IF(M616=0,0,N616/M616)</f>
        <v>0</v>
      </c>
      <c r="P616" s="23" t="n">
        <f aca="false">N(F616)-N(G616)</f>
        <v>0</v>
      </c>
      <c r="Q616" s="25" t="n">
        <f aca="false">IF(N(H616)=0,0,N(D616)/H616-1)</f>
        <v>0</v>
      </c>
    </row>
    <row r="617" customFormat="false" ht="15" hidden="false" customHeight="false" outlineLevel="0" collapsed="false">
      <c r="A617" s="21"/>
      <c r="B617" s="8"/>
      <c r="C617" s="8"/>
      <c r="D617" s="19"/>
      <c r="E617" s="19"/>
      <c r="F617" s="19"/>
      <c r="G617" s="19"/>
      <c r="H617" s="19"/>
      <c r="I617" s="22" t="n">
        <f aca="false">IF(A617="",0,DAY(EOMONTH(A617,0)))</f>
        <v>0</v>
      </c>
      <c r="J617" s="23" t="n">
        <f aca="false">N(D617)-N(E617)</f>
        <v>0</v>
      </c>
      <c r="K617" s="23" t="n">
        <f aca="false">IF(I617=0,0,N(D617)/I617)</f>
        <v>0</v>
      </c>
      <c r="L617" s="24" t="n">
        <f aca="false">IF(A617="",0,IFERROR(INDEX(Tariff!$B$6:$F$13,MATCH(C617,Tariff!$A$6:$A$13,0),MATCH(B617,Tariff!$B$5:$F$5,0)),0))</f>
        <v>0</v>
      </c>
      <c r="M617" s="23" t="n">
        <f aca="false">J617*L617</f>
        <v>0</v>
      </c>
      <c r="N617" s="23" t="n">
        <f aca="false">N(F617)-M617</f>
        <v>0</v>
      </c>
      <c r="O617" s="25" t="n">
        <f aca="false">IF(M617=0,0,N617/M617)</f>
        <v>0</v>
      </c>
      <c r="P617" s="23" t="n">
        <f aca="false">N(F617)-N(G617)</f>
        <v>0</v>
      </c>
      <c r="Q617" s="25" t="n">
        <f aca="false">IF(N(H617)=0,0,N(D617)/H617-1)</f>
        <v>0</v>
      </c>
    </row>
    <row r="618" customFormat="false" ht="15" hidden="false" customHeight="false" outlineLevel="0" collapsed="false">
      <c r="A618" s="21"/>
      <c r="B618" s="8"/>
      <c r="C618" s="8"/>
      <c r="D618" s="19"/>
      <c r="E618" s="19"/>
      <c r="F618" s="19"/>
      <c r="G618" s="19"/>
      <c r="H618" s="19"/>
      <c r="I618" s="22" t="n">
        <f aca="false">IF(A618="",0,DAY(EOMONTH(A618,0)))</f>
        <v>0</v>
      </c>
      <c r="J618" s="23" t="n">
        <f aca="false">N(D618)-N(E618)</f>
        <v>0</v>
      </c>
      <c r="K618" s="23" t="n">
        <f aca="false">IF(I618=0,0,N(D618)/I618)</f>
        <v>0</v>
      </c>
      <c r="L618" s="24" t="n">
        <f aca="false">IF(A618="",0,IFERROR(INDEX(Tariff!$B$6:$F$13,MATCH(C618,Tariff!$A$6:$A$13,0),MATCH(B618,Tariff!$B$5:$F$5,0)),0))</f>
        <v>0</v>
      </c>
      <c r="M618" s="23" t="n">
        <f aca="false">J618*L618</f>
        <v>0</v>
      </c>
      <c r="N618" s="23" t="n">
        <f aca="false">N(F618)-M618</f>
        <v>0</v>
      </c>
      <c r="O618" s="25" t="n">
        <f aca="false">IF(M618=0,0,N618/M618)</f>
        <v>0</v>
      </c>
      <c r="P618" s="23" t="n">
        <f aca="false">N(F618)-N(G618)</f>
        <v>0</v>
      </c>
      <c r="Q618" s="25" t="n">
        <f aca="false">IF(N(H618)=0,0,N(D618)/H618-1)</f>
        <v>0</v>
      </c>
    </row>
    <row r="619" customFormat="false" ht="15" hidden="false" customHeight="false" outlineLevel="0" collapsed="false">
      <c r="A619" s="21"/>
      <c r="B619" s="8"/>
      <c r="C619" s="8"/>
      <c r="D619" s="19"/>
      <c r="E619" s="19"/>
      <c r="F619" s="19"/>
      <c r="G619" s="19"/>
      <c r="H619" s="19"/>
      <c r="I619" s="22" t="n">
        <f aca="false">IF(A619="",0,DAY(EOMONTH(A619,0)))</f>
        <v>0</v>
      </c>
      <c r="J619" s="23" t="n">
        <f aca="false">N(D619)-N(E619)</f>
        <v>0</v>
      </c>
      <c r="K619" s="23" t="n">
        <f aca="false">IF(I619=0,0,N(D619)/I619)</f>
        <v>0</v>
      </c>
      <c r="L619" s="24" t="n">
        <f aca="false">IF(A619="",0,IFERROR(INDEX(Tariff!$B$6:$F$13,MATCH(C619,Tariff!$A$6:$A$13,0),MATCH(B619,Tariff!$B$5:$F$5,0)),0))</f>
        <v>0</v>
      </c>
      <c r="M619" s="23" t="n">
        <f aca="false">J619*L619</f>
        <v>0</v>
      </c>
      <c r="N619" s="23" t="n">
        <f aca="false">N(F619)-M619</f>
        <v>0</v>
      </c>
      <c r="O619" s="25" t="n">
        <f aca="false">IF(M619=0,0,N619/M619)</f>
        <v>0</v>
      </c>
      <c r="P619" s="23" t="n">
        <f aca="false">N(F619)-N(G619)</f>
        <v>0</v>
      </c>
      <c r="Q619" s="25" t="n">
        <f aca="false">IF(N(H619)=0,0,N(D619)/H619-1)</f>
        <v>0</v>
      </c>
    </row>
    <row r="620" customFormat="false" ht="15" hidden="false" customHeight="false" outlineLevel="0" collapsed="false">
      <c r="A620" s="21"/>
      <c r="B620" s="8"/>
      <c r="C620" s="8"/>
      <c r="D620" s="19"/>
      <c r="E620" s="19"/>
      <c r="F620" s="19"/>
      <c r="G620" s="19"/>
      <c r="H620" s="19"/>
      <c r="I620" s="22" t="n">
        <f aca="false">IF(A620="",0,DAY(EOMONTH(A620,0)))</f>
        <v>0</v>
      </c>
      <c r="J620" s="23" t="n">
        <f aca="false">N(D620)-N(E620)</f>
        <v>0</v>
      </c>
      <c r="K620" s="23" t="n">
        <f aca="false">IF(I620=0,0,N(D620)/I620)</f>
        <v>0</v>
      </c>
      <c r="L620" s="24" t="n">
        <f aca="false">IF(A620="",0,IFERROR(INDEX(Tariff!$B$6:$F$13,MATCH(C620,Tariff!$A$6:$A$13,0),MATCH(B620,Tariff!$B$5:$F$5,0)),0))</f>
        <v>0</v>
      </c>
      <c r="M620" s="23" t="n">
        <f aca="false">J620*L620</f>
        <v>0</v>
      </c>
      <c r="N620" s="23" t="n">
        <f aca="false">N(F620)-M620</f>
        <v>0</v>
      </c>
      <c r="O620" s="25" t="n">
        <f aca="false">IF(M620=0,0,N620/M620)</f>
        <v>0</v>
      </c>
      <c r="P620" s="23" t="n">
        <f aca="false">N(F620)-N(G620)</f>
        <v>0</v>
      </c>
      <c r="Q620" s="25" t="n">
        <f aca="false">IF(N(H620)=0,0,N(D620)/H620-1)</f>
        <v>0</v>
      </c>
    </row>
    <row r="621" customFormat="false" ht="15" hidden="false" customHeight="false" outlineLevel="0" collapsed="false">
      <c r="A621" s="21"/>
      <c r="B621" s="8"/>
      <c r="C621" s="8"/>
      <c r="D621" s="19"/>
      <c r="E621" s="19"/>
      <c r="F621" s="19"/>
      <c r="G621" s="19"/>
      <c r="H621" s="19"/>
      <c r="I621" s="22" t="n">
        <f aca="false">IF(A621="",0,DAY(EOMONTH(A621,0)))</f>
        <v>0</v>
      </c>
      <c r="J621" s="23" t="n">
        <f aca="false">N(D621)-N(E621)</f>
        <v>0</v>
      </c>
      <c r="K621" s="23" t="n">
        <f aca="false">IF(I621=0,0,N(D621)/I621)</f>
        <v>0</v>
      </c>
      <c r="L621" s="24" t="n">
        <f aca="false">IF(A621="",0,IFERROR(INDEX(Tariff!$B$6:$F$13,MATCH(C621,Tariff!$A$6:$A$13,0),MATCH(B621,Tariff!$B$5:$F$5,0)),0))</f>
        <v>0</v>
      </c>
      <c r="M621" s="23" t="n">
        <f aca="false">J621*L621</f>
        <v>0</v>
      </c>
      <c r="N621" s="23" t="n">
        <f aca="false">N(F621)-M621</f>
        <v>0</v>
      </c>
      <c r="O621" s="25" t="n">
        <f aca="false">IF(M621=0,0,N621/M621)</f>
        <v>0</v>
      </c>
      <c r="P621" s="23" t="n">
        <f aca="false">N(F621)-N(G621)</f>
        <v>0</v>
      </c>
      <c r="Q621" s="25" t="n">
        <f aca="false">IF(N(H621)=0,0,N(D621)/H621-1)</f>
        <v>0</v>
      </c>
    </row>
    <row r="622" customFormat="false" ht="15" hidden="false" customHeight="false" outlineLevel="0" collapsed="false">
      <c r="A622" s="21"/>
      <c r="B622" s="8"/>
      <c r="C622" s="8"/>
      <c r="D622" s="19"/>
      <c r="E622" s="19"/>
      <c r="F622" s="19"/>
      <c r="G622" s="19"/>
      <c r="H622" s="19"/>
      <c r="I622" s="22" t="n">
        <f aca="false">IF(A622="",0,DAY(EOMONTH(A622,0)))</f>
        <v>0</v>
      </c>
      <c r="J622" s="23" t="n">
        <f aca="false">N(D622)-N(E622)</f>
        <v>0</v>
      </c>
      <c r="K622" s="23" t="n">
        <f aca="false">IF(I622=0,0,N(D622)/I622)</f>
        <v>0</v>
      </c>
      <c r="L622" s="24" t="n">
        <f aca="false">IF(A622="",0,IFERROR(INDEX(Tariff!$B$6:$F$13,MATCH(C622,Tariff!$A$6:$A$13,0),MATCH(B622,Tariff!$B$5:$F$5,0)),0))</f>
        <v>0</v>
      </c>
      <c r="M622" s="23" t="n">
        <f aca="false">J622*L622</f>
        <v>0</v>
      </c>
      <c r="N622" s="23" t="n">
        <f aca="false">N(F622)-M622</f>
        <v>0</v>
      </c>
      <c r="O622" s="25" t="n">
        <f aca="false">IF(M622=0,0,N622/M622)</f>
        <v>0</v>
      </c>
      <c r="P622" s="23" t="n">
        <f aca="false">N(F622)-N(G622)</f>
        <v>0</v>
      </c>
      <c r="Q622" s="25" t="n">
        <f aca="false">IF(N(H622)=0,0,N(D622)/H622-1)</f>
        <v>0</v>
      </c>
    </row>
    <row r="623" customFormat="false" ht="15" hidden="false" customHeight="false" outlineLevel="0" collapsed="false">
      <c r="A623" s="21"/>
      <c r="B623" s="8"/>
      <c r="C623" s="8"/>
      <c r="D623" s="19"/>
      <c r="E623" s="19"/>
      <c r="F623" s="19"/>
      <c r="G623" s="19"/>
      <c r="H623" s="19"/>
      <c r="I623" s="22" t="n">
        <f aca="false">IF(A623="",0,DAY(EOMONTH(A623,0)))</f>
        <v>0</v>
      </c>
      <c r="J623" s="23" t="n">
        <f aca="false">N(D623)-N(E623)</f>
        <v>0</v>
      </c>
      <c r="K623" s="23" t="n">
        <f aca="false">IF(I623=0,0,N(D623)/I623)</f>
        <v>0</v>
      </c>
      <c r="L623" s="24" t="n">
        <f aca="false">IF(A623="",0,IFERROR(INDEX(Tariff!$B$6:$F$13,MATCH(C623,Tariff!$A$6:$A$13,0),MATCH(B623,Tariff!$B$5:$F$5,0)),0))</f>
        <v>0</v>
      </c>
      <c r="M623" s="23" t="n">
        <f aca="false">J623*L623</f>
        <v>0</v>
      </c>
      <c r="N623" s="23" t="n">
        <f aca="false">N(F623)-M623</f>
        <v>0</v>
      </c>
      <c r="O623" s="25" t="n">
        <f aca="false">IF(M623=0,0,N623/M623)</f>
        <v>0</v>
      </c>
      <c r="P623" s="23" t="n">
        <f aca="false">N(F623)-N(G623)</f>
        <v>0</v>
      </c>
      <c r="Q623" s="25" t="n">
        <f aca="false">IF(N(H623)=0,0,N(D623)/H623-1)</f>
        <v>0</v>
      </c>
    </row>
    <row r="624" customFormat="false" ht="15" hidden="false" customHeight="false" outlineLevel="0" collapsed="false">
      <c r="A624" s="21"/>
      <c r="B624" s="8"/>
      <c r="C624" s="8"/>
      <c r="D624" s="19"/>
      <c r="E624" s="19"/>
      <c r="F624" s="19"/>
      <c r="G624" s="19"/>
      <c r="H624" s="19"/>
      <c r="I624" s="22" t="n">
        <f aca="false">IF(A624="",0,DAY(EOMONTH(A624,0)))</f>
        <v>0</v>
      </c>
      <c r="J624" s="23" t="n">
        <f aca="false">N(D624)-N(E624)</f>
        <v>0</v>
      </c>
      <c r="K624" s="23" t="n">
        <f aca="false">IF(I624=0,0,N(D624)/I624)</f>
        <v>0</v>
      </c>
      <c r="L624" s="24" t="n">
        <f aca="false">IF(A624="",0,IFERROR(INDEX(Tariff!$B$6:$F$13,MATCH(C624,Tariff!$A$6:$A$13,0),MATCH(B624,Tariff!$B$5:$F$5,0)),0))</f>
        <v>0</v>
      </c>
      <c r="M624" s="23" t="n">
        <f aca="false">J624*L624</f>
        <v>0</v>
      </c>
      <c r="N624" s="23" t="n">
        <f aca="false">N(F624)-M624</f>
        <v>0</v>
      </c>
      <c r="O624" s="25" t="n">
        <f aca="false">IF(M624=0,0,N624/M624)</f>
        <v>0</v>
      </c>
      <c r="P624" s="23" t="n">
        <f aca="false">N(F624)-N(G624)</f>
        <v>0</v>
      </c>
      <c r="Q624" s="25" t="n">
        <f aca="false">IF(N(H624)=0,0,N(D624)/H624-1)</f>
        <v>0</v>
      </c>
    </row>
    <row r="625" customFormat="false" ht="15" hidden="false" customHeight="false" outlineLevel="0" collapsed="false">
      <c r="A625" s="21"/>
      <c r="B625" s="8"/>
      <c r="C625" s="8"/>
      <c r="D625" s="19"/>
      <c r="E625" s="19"/>
      <c r="F625" s="19"/>
      <c r="G625" s="19"/>
      <c r="H625" s="19"/>
      <c r="I625" s="22" t="n">
        <f aca="false">IF(A625="",0,DAY(EOMONTH(A625,0)))</f>
        <v>0</v>
      </c>
      <c r="J625" s="23" t="n">
        <f aca="false">N(D625)-N(E625)</f>
        <v>0</v>
      </c>
      <c r="K625" s="23" t="n">
        <f aca="false">IF(I625=0,0,N(D625)/I625)</f>
        <v>0</v>
      </c>
      <c r="L625" s="24" t="n">
        <f aca="false">IF(A625="",0,IFERROR(INDEX(Tariff!$B$6:$F$13,MATCH(C625,Tariff!$A$6:$A$13,0),MATCH(B625,Tariff!$B$5:$F$5,0)),0))</f>
        <v>0</v>
      </c>
      <c r="M625" s="23" t="n">
        <f aca="false">J625*L625</f>
        <v>0</v>
      </c>
      <c r="N625" s="23" t="n">
        <f aca="false">N(F625)-M625</f>
        <v>0</v>
      </c>
      <c r="O625" s="25" t="n">
        <f aca="false">IF(M625=0,0,N625/M625)</f>
        <v>0</v>
      </c>
      <c r="P625" s="23" t="n">
        <f aca="false">N(F625)-N(G625)</f>
        <v>0</v>
      </c>
      <c r="Q625" s="25" t="n">
        <f aca="false">IF(N(H625)=0,0,N(D625)/H625-1)</f>
        <v>0</v>
      </c>
    </row>
    <row r="626" customFormat="false" ht="15" hidden="false" customHeight="false" outlineLevel="0" collapsed="false">
      <c r="A626" s="21"/>
      <c r="B626" s="8"/>
      <c r="C626" s="8"/>
      <c r="D626" s="19"/>
      <c r="E626" s="19"/>
      <c r="F626" s="19"/>
      <c r="G626" s="19"/>
      <c r="H626" s="19"/>
      <c r="I626" s="22" t="n">
        <f aca="false">IF(A626="",0,DAY(EOMONTH(A626,0)))</f>
        <v>0</v>
      </c>
      <c r="J626" s="23" t="n">
        <f aca="false">N(D626)-N(E626)</f>
        <v>0</v>
      </c>
      <c r="K626" s="23" t="n">
        <f aca="false">IF(I626=0,0,N(D626)/I626)</f>
        <v>0</v>
      </c>
      <c r="L626" s="24" t="n">
        <f aca="false">IF(A626="",0,IFERROR(INDEX(Tariff!$B$6:$F$13,MATCH(C626,Tariff!$A$6:$A$13,0),MATCH(B626,Tariff!$B$5:$F$5,0)),0))</f>
        <v>0</v>
      </c>
      <c r="M626" s="23" t="n">
        <f aca="false">J626*L626</f>
        <v>0</v>
      </c>
      <c r="N626" s="23" t="n">
        <f aca="false">N(F626)-M626</f>
        <v>0</v>
      </c>
      <c r="O626" s="25" t="n">
        <f aca="false">IF(M626=0,0,N626/M626)</f>
        <v>0</v>
      </c>
      <c r="P626" s="23" t="n">
        <f aca="false">N(F626)-N(G626)</f>
        <v>0</v>
      </c>
      <c r="Q626" s="25" t="n">
        <f aca="false">IF(N(H626)=0,0,N(D626)/H626-1)</f>
        <v>0</v>
      </c>
    </row>
    <row r="627" customFormat="false" ht="15" hidden="false" customHeight="false" outlineLevel="0" collapsed="false">
      <c r="A627" s="21"/>
      <c r="B627" s="8"/>
      <c r="C627" s="8"/>
      <c r="D627" s="19"/>
      <c r="E627" s="19"/>
      <c r="F627" s="19"/>
      <c r="G627" s="19"/>
      <c r="H627" s="19"/>
      <c r="I627" s="22" t="n">
        <f aca="false">IF(A627="",0,DAY(EOMONTH(A627,0)))</f>
        <v>0</v>
      </c>
      <c r="J627" s="23" t="n">
        <f aca="false">N(D627)-N(E627)</f>
        <v>0</v>
      </c>
      <c r="K627" s="23" t="n">
        <f aca="false">IF(I627=0,0,N(D627)/I627)</f>
        <v>0</v>
      </c>
      <c r="L627" s="24" t="n">
        <f aca="false">IF(A627="",0,IFERROR(INDEX(Tariff!$B$6:$F$13,MATCH(C627,Tariff!$A$6:$A$13,0),MATCH(B627,Tariff!$B$5:$F$5,0)),0))</f>
        <v>0</v>
      </c>
      <c r="M627" s="23" t="n">
        <f aca="false">J627*L627</f>
        <v>0</v>
      </c>
      <c r="N627" s="23" t="n">
        <f aca="false">N(F627)-M627</f>
        <v>0</v>
      </c>
      <c r="O627" s="25" t="n">
        <f aca="false">IF(M627=0,0,N627/M627)</f>
        <v>0</v>
      </c>
      <c r="P627" s="23" t="n">
        <f aca="false">N(F627)-N(G627)</f>
        <v>0</v>
      </c>
      <c r="Q627" s="25" t="n">
        <f aca="false">IF(N(H627)=0,0,N(D627)/H627-1)</f>
        <v>0</v>
      </c>
    </row>
    <row r="628" customFormat="false" ht="15" hidden="false" customHeight="false" outlineLevel="0" collapsed="false">
      <c r="A628" s="21"/>
      <c r="B628" s="8"/>
      <c r="C628" s="8"/>
      <c r="D628" s="19"/>
      <c r="E628" s="19"/>
      <c r="F628" s="19"/>
      <c r="G628" s="19"/>
      <c r="H628" s="19"/>
      <c r="I628" s="22" t="n">
        <f aca="false">IF(A628="",0,DAY(EOMONTH(A628,0)))</f>
        <v>0</v>
      </c>
      <c r="J628" s="23" t="n">
        <f aca="false">N(D628)-N(E628)</f>
        <v>0</v>
      </c>
      <c r="K628" s="23" t="n">
        <f aca="false">IF(I628=0,0,N(D628)/I628)</f>
        <v>0</v>
      </c>
      <c r="L628" s="24" t="n">
        <f aca="false">IF(A628="",0,IFERROR(INDEX(Tariff!$B$6:$F$13,MATCH(C628,Tariff!$A$6:$A$13,0),MATCH(B628,Tariff!$B$5:$F$5,0)),0))</f>
        <v>0</v>
      </c>
      <c r="M628" s="23" t="n">
        <f aca="false">J628*L628</f>
        <v>0</v>
      </c>
      <c r="N628" s="23" t="n">
        <f aca="false">N(F628)-M628</f>
        <v>0</v>
      </c>
      <c r="O628" s="25" t="n">
        <f aca="false">IF(M628=0,0,N628/M628)</f>
        <v>0</v>
      </c>
      <c r="P628" s="23" t="n">
        <f aca="false">N(F628)-N(G628)</f>
        <v>0</v>
      </c>
      <c r="Q628" s="25" t="n">
        <f aca="false">IF(N(H628)=0,0,N(D628)/H628-1)</f>
        <v>0</v>
      </c>
    </row>
    <row r="629" customFormat="false" ht="15" hidden="false" customHeight="false" outlineLevel="0" collapsed="false">
      <c r="A629" s="21"/>
      <c r="B629" s="8"/>
      <c r="C629" s="8"/>
      <c r="D629" s="19"/>
      <c r="E629" s="19"/>
      <c r="F629" s="19"/>
      <c r="G629" s="19"/>
      <c r="H629" s="19"/>
      <c r="I629" s="22" t="n">
        <f aca="false">IF(A629="",0,DAY(EOMONTH(A629,0)))</f>
        <v>0</v>
      </c>
      <c r="J629" s="23" t="n">
        <f aca="false">N(D629)-N(E629)</f>
        <v>0</v>
      </c>
      <c r="K629" s="23" t="n">
        <f aca="false">IF(I629=0,0,N(D629)/I629)</f>
        <v>0</v>
      </c>
      <c r="L629" s="24" t="n">
        <f aca="false">IF(A629="",0,IFERROR(INDEX(Tariff!$B$6:$F$13,MATCH(C629,Tariff!$A$6:$A$13,0),MATCH(B629,Tariff!$B$5:$F$5,0)),0))</f>
        <v>0</v>
      </c>
      <c r="M629" s="23" t="n">
        <f aca="false">J629*L629</f>
        <v>0</v>
      </c>
      <c r="N629" s="23" t="n">
        <f aca="false">N(F629)-M629</f>
        <v>0</v>
      </c>
      <c r="O629" s="25" t="n">
        <f aca="false">IF(M629=0,0,N629/M629)</f>
        <v>0</v>
      </c>
      <c r="P629" s="23" t="n">
        <f aca="false">N(F629)-N(G629)</f>
        <v>0</v>
      </c>
      <c r="Q629" s="25" t="n">
        <f aca="false">IF(N(H629)=0,0,N(D629)/H629-1)</f>
        <v>0</v>
      </c>
    </row>
    <row r="630" customFormat="false" ht="15" hidden="false" customHeight="false" outlineLevel="0" collapsed="false">
      <c r="A630" s="21"/>
      <c r="B630" s="8"/>
      <c r="C630" s="8"/>
      <c r="D630" s="19"/>
      <c r="E630" s="19"/>
      <c r="F630" s="19"/>
      <c r="G630" s="19"/>
      <c r="H630" s="19"/>
      <c r="I630" s="22" t="n">
        <f aca="false">IF(A630="",0,DAY(EOMONTH(A630,0)))</f>
        <v>0</v>
      </c>
      <c r="J630" s="23" t="n">
        <f aca="false">N(D630)-N(E630)</f>
        <v>0</v>
      </c>
      <c r="K630" s="23" t="n">
        <f aca="false">IF(I630=0,0,N(D630)/I630)</f>
        <v>0</v>
      </c>
      <c r="L630" s="24" t="n">
        <f aca="false">IF(A630="",0,IFERROR(INDEX(Tariff!$B$6:$F$13,MATCH(C630,Tariff!$A$6:$A$13,0),MATCH(B630,Tariff!$B$5:$F$5,0)),0))</f>
        <v>0</v>
      </c>
      <c r="M630" s="23" t="n">
        <f aca="false">J630*L630</f>
        <v>0</v>
      </c>
      <c r="N630" s="23" t="n">
        <f aca="false">N(F630)-M630</f>
        <v>0</v>
      </c>
      <c r="O630" s="25" t="n">
        <f aca="false">IF(M630=0,0,N630/M630)</f>
        <v>0</v>
      </c>
      <c r="P630" s="23" t="n">
        <f aca="false">N(F630)-N(G630)</f>
        <v>0</v>
      </c>
      <c r="Q630" s="25" t="n">
        <f aca="false">IF(N(H630)=0,0,N(D630)/H630-1)</f>
        <v>0</v>
      </c>
    </row>
    <row r="631" customFormat="false" ht="15" hidden="false" customHeight="false" outlineLevel="0" collapsed="false">
      <c r="A631" s="21"/>
      <c r="B631" s="8"/>
      <c r="C631" s="8"/>
      <c r="D631" s="19"/>
      <c r="E631" s="19"/>
      <c r="F631" s="19"/>
      <c r="G631" s="19"/>
      <c r="H631" s="19"/>
      <c r="I631" s="22" t="n">
        <f aca="false">IF(A631="",0,DAY(EOMONTH(A631,0)))</f>
        <v>0</v>
      </c>
      <c r="J631" s="23" t="n">
        <f aca="false">N(D631)-N(E631)</f>
        <v>0</v>
      </c>
      <c r="K631" s="23" t="n">
        <f aca="false">IF(I631=0,0,N(D631)/I631)</f>
        <v>0</v>
      </c>
      <c r="L631" s="24" t="n">
        <f aca="false">IF(A631="",0,IFERROR(INDEX(Tariff!$B$6:$F$13,MATCH(C631,Tariff!$A$6:$A$13,0),MATCH(B631,Tariff!$B$5:$F$5,0)),0))</f>
        <v>0</v>
      </c>
      <c r="M631" s="23" t="n">
        <f aca="false">J631*L631</f>
        <v>0</v>
      </c>
      <c r="N631" s="23" t="n">
        <f aca="false">N(F631)-M631</f>
        <v>0</v>
      </c>
      <c r="O631" s="25" t="n">
        <f aca="false">IF(M631=0,0,N631/M631)</f>
        <v>0</v>
      </c>
      <c r="P631" s="23" t="n">
        <f aca="false">N(F631)-N(G631)</f>
        <v>0</v>
      </c>
      <c r="Q631" s="25" t="n">
        <f aca="false">IF(N(H631)=0,0,N(D631)/H631-1)</f>
        <v>0</v>
      </c>
    </row>
    <row r="632" customFormat="false" ht="15" hidden="false" customHeight="false" outlineLevel="0" collapsed="false">
      <c r="A632" s="21"/>
      <c r="B632" s="8"/>
      <c r="C632" s="8"/>
      <c r="D632" s="19"/>
      <c r="E632" s="19"/>
      <c r="F632" s="19"/>
      <c r="G632" s="19"/>
      <c r="H632" s="19"/>
      <c r="I632" s="22" t="n">
        <f aca="false">IF(A632="",0,DAY(EOMONTH(A632,0)))</f>
        <v>0</v>
      </c>
      <c r="J632" s="23" t="n">
        <f aca="false">N(D632)-N(E632)</f>
        <v>0</v>
      </c>
      <c r="K632" s="23" t="n">
        <f aca="false">IF(I632=0,0,N(D632)/I632)</f>
        <v>0</v>
      </c>
      <c r="L632" s="24" t="n">
        <f aca="false">IF(A632="",0,IFERROR(INDEX(Tariff!$B$6:$F$13,MATCH(C632,Tariff!$A$6:$A$13,0),MATCH(B632,Tariff!$B$5:$F$5,0)),0))</f>
        <v>0</v>
      </c>
      <c r="M632" s="23" t="n">
        <f aca="false">J632*L632</f>
        <v>0</v>
      </c>
      <c r="N632" s="23" t="n">
        <f aca="false">N(F632)-M632</f>
        <v>0</v>
      </c>
      <c r="O632" s="25" t="n">
        <f aca="false">IF(M632=0,0,N632/M632)</f>
        <v>0</v>
      </c>
      <c r="P632" s="23" t="n">
        <f aca="false">N(F632)-N(G632)</f>
        <v>0</v>
      </c>
      <c r="Q632" s="25" t="n">
        <f aca="false">IF(N(H632)=0,0,N(D632)/H632-1)</f>
        <v>0</v>
      </c>
    </row>
    <row r="633" customFormat="false" ht="15" hidden="false" customHeight="false" outlineLevel="0" collapsed="false">
      <c r="A633" s="21"/>
      <c r="B633" s="8"/>
      <c r="C633" s="8"/>
      <c r="D633" s="19"/>
      <c r="E633" s="19"/>
      <c r="F633" s="19"/>
      <c r="G633" s="19"/>
      <c r="H633" s="19"/>
      <c r="I633" s="22" t="n">
        <f aca="false">IF(A633="",0,DAY(EOMONTH(A633,0)))</f>
        <v>0</v>
      </c>
      <c r="J633" s="23" t="n">
        <f aca="false">N(D633)-N(E633)</f>
        <v>0</v>
      </c>
      <c r="K633" s="23" t="n">
        <f aca="false">IF(I633=0,0,N(D633)/I633)</f>
        <v>0</v>
      </c>
      <c r="L633" s="24" t="n">
        <f aca="false">IF(A633="",0,IFERROR(INDEX(Tariff!$B$6:$F$13,MATCH(C633,Tariff!$A$6:$A$13,0),MATCH(B633,Tariff!$B$5:$F$5,0)),0))</f>
        <v>0</v>
      </c>
      <c r="M633" s="23" t="n">
        <f aca="false">J633*L633</f>
        <v>0</v>
      </c>
      <c r="N633" s="23" t="n">
        <f aca="false">N(F633)-M633</f>
        <v>0</v>
      </c>
      <c r="O633" s="25" t="n">
        <f aca="false">IF(M633=0,0,N633/M633)</f>
        <v>0</v>
      </c>
      <c r="P633" s="23" t="n">
        <f aca="false">N(F633)-N(G633)</f>
        <v>0</v>
      </c>
      <c r="Q633" s="25" t="n">
        <f aca="false">IF(N(H633)=0,0,N(D633)/H633-1)</f>
        <v>0</v>
      </c>
    </row>
    <row r="634" customFormat="false" ht="15" hidden="false" customHeight="false" outlineLevel="0" collapsed="false">
      <c r="A634" s="21"/>
      <c r="B634" s="8"/>
      <c r="C634" s="8"/>
      <c r="D634" s="19"/>
      <c r="E634" s="19"/>
      <c r="F634" s="19"/>
      <c r="G634" s="19"/>
      <c r="H634" s="19"/>
      <c r="I634" s="22" t="n">
        <f aca="false">IF(A634="",0,DAY(EOMONTH(A634,0)))</f>
        <v>0</v>
      </c>
      <c r="J634" s="23" t="n">
        <f aca="false">N(D634)-N(E634)</f>
        <v>0</v>
      </c>
      <c r="K634" s="23" t="n">
        <f aca="false">IF(I634=0,0,N(D634)/I634)</f>
        <v>0</v>
      </c>
      <c r="L634" s="24" t="n">
        <f aca="false">IF(A634="",0,IFERROR(INDEX(Tariff!$B$6:$F$13,MATCH(C634,Tariff!$A$6:$A$13,0),MATCH(B634,Tariff!$B$5:$F$5,0)),0))</f>
        <v>0</v>
      </c>
      <c r="M634" s="23" t="n">
        <f aca="false">J634*L634</f>
        <v>0</v>
      </c>
      <c r="N634" s="23" t="n">
        <f aca="false">N(F634)-M634</f>
        <v>0</v>
      </c>
      <c r="O634" s="25" t="n">
        <f aca="false">IF(M634=0,0,N634/M634)</f>
        <v>0</v>
      </c>
      <c r="P634" s="23" t="n">
        <f aca="false">N(F634)-N(G634)</f>
        <v>0</v>
      </c>
      <c r="Q634" s="25" t="n">
        <f aca="false">IF(N(H634)=0,0,N(D634)/H634-1)</f>
        <v>0</v>
      </c>
    </row>
    <row r="635" customFormat="false" ht="15" hidden="false" customHeight="false" outlineLevel="0" collapsed="false">
      <c r="A635" s="21"/>
      <c r="B635" s="8"/>
      <c r="C635" s="8"/>
      <c r="D635" s="19"/>
      <c r="E635" s="19"/>
      <c r="F635" s="19"/>
      <c r="G635" s="19"/>
      <c r="H635" s="19"/>
      <c r="I635" s="22" t="n">
        <f aca="false">IF(A635="",0,DAY(EOMONTH(A635,0)))</f>
        <v>0</v>
      </c>
      <c r="J635" s="23" t="n">
        <f aca="false">N(D635)-N(E635)</f>
        <v>0</v>
      </c>
      <c r="K635" s="23" t="n">
        <f aca="false">IF(I635=0,0,N(D635)/I635)</f>
        <v>0</v>
      </c>
      <c r="L635" s="24" t="n">
        <f aca="false">IF(A635="",0,IFERROR(INDEX(Tariff!$B$6:$F$13,MATCH(C635,Tariff!$A$6:$A$13,0),MATCH(B635,Tariff!$B$5:$F$5,0)),0))</f>
        <v>0</v>
      </c>
      <c r="M635" s="23" t="n">
        <f aca="false">J635*L635</f>
        <v>0</v>
      </c>
      <c r="N635" s="23" t="n">
        <f aca="false">N(F635)-M635</f>
        <v>0</v>
      </c>
      <c r="O635" s="25" t="n">
        <f aca="false">IF(M635=0,0,N635/M635)</f>
        <v>0</v>
      </c>
      <c r="P635" s="23" t="n">
        <f aca="false">N(F635)-N(G635)</f>
        <v>0</v>
      </c>
      <c r="Q635" s="25" t="n">
        <f aca="false">IF(N(H635)=0,0,N(D635)/H635-1)</f>
        <v>0</v>
      </c>
    </row>
    <row r="636" customFormat="false" ht="15" hidden="false" customHeight="false" outlineLevel="0" collapsed="false">
      <c r="A636" s="21"/>
      <c r="B636" s="8"/>
      <c r="C636" s="8"/>
      <c r="D636" s="19"/>
      <c r="E636" s="19"/>
      <c r="F636" s="19"/>
      <c r="G636" s="19"/>
      <c r="H636" s="19"/>
      <c r="I636" s="22" t="n">
        <f aca="false">IF(A636="",0,DAY(EOMONTH(A636,0)))</f>
        <v>0</v>
      </c>
      <c r="J636" s="23" t="n">
        <f aca="false">N(D636)-N(E636)</f>
        <v>0</v>
      </c>
      <c r="K636" s="23" t="n">
        <f aca="false">IF(I636=0,0,N(D636)/I636)</f>
        <v>0</v>
      </c>
      <c r="L636" s="24" t="n">
        <f aca="false">IF(A636="",0,IFERROR(INDEX(Tariff!$B$6:$F$13,MATCH(C636,Tariff!$A$6:$A$13,0),MATCH(B636,Tariff!$B$5:$F$5,0)),0))</f>
        <v>0</v>
      </c>
      <c r="M636" s="23" t="n">
        <f aca="false">J636*L636</f>
        <v>0</v>
      </c>
      <c r="N636" s="23" t="n">
        <f aca="false">N(F636)-M636</f>
        <v>0</v>
      </c>
      <c r="O636" s="25" t="n">
        <f aca="false">IF(M636=0,0,N636/M636)</f>
        <v>0</v>
      </c>
      <c r="P636" s="23" t="n">
        <f aca="false">N(F636)-N(G636)</f>
        <v>0</v>
      </c>
      <c r="Q636" s="25" t="n">
        <f aca="false">IF(N(H636)=0,0,N(D636)/H636-1)</f>
        <v>0</v>
      </c>
    </row>
    <row r="637" customFormat="false" ht="15" hidden="false" customHeight="false" outlineLevel="0" collapsed="false">
      <c r="A637" s="21"/>
      <c r="B637" s="8"/>
      <c r="C637" s="8"/>
      <c r="D637" s="19"/>
      <c r="E637" s="19"/>
      <c r="F637" s="19"/>
      <c r="G637" s="19"/>
      <c r="H637" s="19"/>
      <c r="I637" s="22" t="n">
        <f aca="false">IF(A637="",0,DAY(EOMONTH(A637,0)))</f>
        <v>0</v>
      </c>
      <c r="J637" s="23" t="n">
        <f aca="false">N(D637)-N(E637)</f>
        <v>0</v>
      </c>
      <c r="K637" s="23" t="n">
        <f aca="false">IF(I637=0,0,N(D637)/I637)</f>
        <v>0</v>
      </c>
      <c r="L637" s="24" t="n">
        <f aca="false">IF(A637="",0,IFERROR(INDEX(Tariff!$B$6:$F$13,MATCH(C637,Tariff!$A$6:$A$13,0),MATCH(B637,Tariff!$B$5:$F$5,0)),0))</f>
        <v>0</v>
      </c>
      <c r="M637" s="23" t="n">
        <f aca="false">J637*L637</f>
        <v>0</v>
      </c>
      <c r="N637" s="23" t="n">
        <f aca="false">N(F637)-M637</f>
        <v>0</v>
      </c>
      <c r="O637" s="25" t="n">
        <f aca="false">IF(M637=0,0,N637/M637)</f>
        <v>0</v>
      </c>
      <c r="P637" s="23" t="n">
        <f aca="false">N(F637)-N(G637)</f>
        <v>0</v>
      </c>
      <c r="Q637" s="25" t="n">
        <f aca="false">IF(N(H637)=0,0,N(D637)/H637-1)</f>
        <v>0</v>
      </c>
    </row>
    <row r="638" customFormat="false" ht="15" hidden="false" customHeight="false" outlineLevel="0" collapsed="false">
      <c r="A638" s="21"/>
      <c r="B638" s="8"/>
      <c r="C638" s="8"/>
      <c r="D638" s="19"/>
      <c r="E638" s="19"/>
      <c r="F638" s="19"/>
      <c r="G638" s="19"/>
      <c r="H638" s="19"/>
      <c r="I638" s="22" t="n">
        <f aca="false">IF(A638="",0,DAY(EOMONTH(A638,0)))</f>
        <v>0</v>
      </c>
      <c r="J638" s="23" t="n">
        <f aca="false">N(D638)-N(E638)</f>
        <v>0</v>
      </c>
      <c r="K638" s="23" t="n">
        <f aca="false">IF(I638=0,0,N(D638)/I638)</f>
        <v>0</v>
      </c>
      <c r="L638" s="24" t="n">
        <f aca="false">IF(A638="",0,IFERROR(INDEX(Tariff!$B$6:$F$13,MATCH(C638,Tariff!$A$6:$A$13,0),MATCH(B638,Tariff!$B$5:$F$5,0)),0))</f>
        <v>0</v>
      </c>
      <c r="M638" s="23" t="n">
        <f aca="false">J638*L638</f>
        <v>0</v>
      </c>
      <c r="N638" s="23" t="n">
        <f aca="false">N(F638)-M638</f>
        <v>0</v>
      </c>
      <c r="O638" s="25" t="n">
        <f aca="false">IF(M638=0,0,N638/M638)</f>
        <v>0</v>
      </c>
      <c r="P638" s="23" t="n">
        <f aca="false">N(F638)-N(G638)</f>
        <v>0</v>
      </c>
      <c r="Q638" s="25" t="n">
        <f aca="false">IF(N(H638)=0,0,N(D638)/H638-1)</f>
        <v>0</v>
      </c>
    </row>
    <row r="639" customFormat="false" ht="15" hidden="false" customHeight="false" outlineLevel="0" collapsed="false">
      <c r="A639" s="21"/>
      <c r="B639" s="8"/>
      <c r="C639" s="8"/>
      <c r="D639" s="19"/>
      <c r="E639" s="19"/>
      <c r="F639" s="19"/>
      <c r="G639" s="19"/>
      <c r="H639" s="19"/>
      <c r="I639" s="22" t="n">
        <f aca="false">IF(A639="",0,DAY(EOMONTH(A639,0)))</f>
        <v>0</v>
      </c>
      <c r="J639" s="23" t="n">
        <f aca="false">N(D639)-N(E639)</f>
        <v>0</v>
      </c>
      <c r="K639" s="23" t="n">
        <f aca="false">IF(I639=0,0,N(D639)/I639)</f>
        <v>0</v>
      </c>
      <c r="L639" s="24" t="n">
        <f aca="false">IF(A639="",0,IFERROR(INDEX(Tariff!$B$6:$F$13,MATCH(C639,Tariff!$A$6:$A$13,0),MATCH(B639,Tariff!$B$5:$F$5,0)),0))</f>
        <v>0</v>
      </c>
      <c r="M639" s="23" t="n">
        <f aca="false">J639*L639</f>
        <v>0</v>
      </c>
      <c r="N639" s="23" t="n">
        <f aca="false">N(F639)-M639</f>
        <v>0</v>
      </c>
      <c r="O639" s="25" t="n">
        <f aca="false">IF(M639=0,0,N639/M639)</f>
        <v>0</v>
      </c>
      <c r="P639" s="23" t="n">
        <f aca="false">N(F639)-N(G639)</f>
        <v>0</v>
      </c>
      <c r="Q639" s="25" t="n">
        <f aca="false">IF(N(H639)=0,0,N(D639)/H639-1)</f>
        <v>0</v>
      </c>
    </row>
    <row r="640" customFormat="false" ht="15" hidden="false" customHeight="false" outlineLevel="0" collapsed="false">
      <c r="A640" s="21"/>
      <c r="B640" s="8"/>
      <c r="C640" s="8"/>
      <c r="D640" s="19"/>
      <c r="E640" s="19"/>
      <c r="F640" s="19"/>
      <c r="G640" s="19"/>
      <c r="H640" s="19"/>
      <c r="I640" s="22" t="n">
        <f aca="false">IF(A640="",0,DAY(EOMONTH(A640,0)))</f>
        <v>0</v>
      </c>
      <c r="J640" s="23" t="n">
        <f aca="false">N(D640)-N(E640)</f>
        <v>0</v>
      </c>
      <c r="K640" s="23" t="n">
        <f aca="false">IF(I640=0,0,N(D640)/I640)</f>
        <v>0</v>
      </c>
      <c r="L640" s="24" t="n">
        <f aca="false">IF(A640="",0,IFERROR(INDEX(Tariff!$B$6:$F$13,MATCH(C640,Tariff!$A$6:$A$13,0),MATCH(B640,Tariff!$B$5:$F$5,0)),0))</f>
        <v>0</v>
      </c>
      <c r="M640" s="23" t="n">
        <f aca="false">J640*L640</f>
        <v>0</v>
      </c>
      <c r="N640" s="23" t="n">
        <f aca="false">N(F640)-M640</f>
        <v>0</v>
      </c>
      <c r="O640" s="25" t="n">
        <f aca="false">IF(M640=0,0,N640/M640)</f>
        <v>0</v>
      </c>
      <c r="P640" s="23" t="n">
        <f aca="false">N(F640)-N(G640)</f>
        <v>0</v>
      </c>
      <c r="Q640" s="25" t="n">
        <f aca="false">IF(N(H640)=0,0,N(D640)/H640-1)</f>
        <v>0</v>
      </c>
    </row>
    <row r="641" customFormat="false" ht="15" hidden="false" customHeight="false" outlineLevel="0" collapsed="false">
      <c r="A641" s="21"/>
      <c r="B641" s="8"/>
      <c r="C641" s="8"/>
      <c r="D641" s="19"/>
      <c r="E641" s="19"/>
      <c r="F641" s="19"/>
      <c r="G641" s="19"/>
      <c r="H641" s="19"/>
      <c r="I641" s="22" t="n">
        <f aca="false">IF(A641="",0,DAY(EOMONTH(A641,0)))</f>
        <v>0</v>
      </c>
      <c r="J641" s="23" t="n">
        <f aca="false">N(D641)-N(E641)</f>
        <v>0</v>
      </c>
      <c r="K641" s="23" t="n">
        <f aca="false">IF(I641=0,0,N(D641)/I641)</f>
        <v>0</v>
      </c>
      <c r="L641" s="24" t="n">
        <f aca="false">IF(A641="",0,IFERROR(INDEX(Tariff!$B$6:$F$13,MATCH(C641,Tariff!$A$6:$A$13,0),MATCH(B641,Tariff!$B$5:$F$5,0)),0))</f>
        <v>0</v>
      </c>
      <c r="M641" s="23" t="n">
        <f aca="false">J641*L641</f>
        <v>0</v>
      </c>
      <c r="N641" s="23" t="n">
        <f aca="false">N(F641)-M641</f>
        <v>0</v>
      </c>
      <c r="O641" s="25" t="n">
        <f aca="false">IF(M641=0,0,N641/M641)</f>
        <v>0</v>
      </c>
      <c r="P641" s="23" t="n">
        <f aca="false">N(F641)-N(G641)</f>
        <v>0</v>
      </c>
      <c r="Q641" s="25" t="n">
        <f aca="false">IF(N(H641)=0,0,N(D641)/H641-1)</f>
        <v>0</v>
      </c>
    </row>
    <row r="642" customFormat="false" ht="15" hidden="false" customHeight="false" outlineLevel="0" collapsed="false">
      <c r="A642" s="21"/>
      <c r="B642" s="8"/>
      <c r="C642" s="8"/>
      <c r="D642" s="19"/>
      <c r="E642" s="19"/>
      <c r="F642" s="19"/>
      <c r="G642" s="19"/>
      <c r="H642" s="19"/>
      <c r="I642" s="22" t="n">
        <f aca="false">IF(A642="",0,DAY(EOMONTH(A642,0)))</f>
        <v>0</v>
      </c>
      <c r="J642" s="23" t="n">
        <f aca="false">N(D642)-N(E642)</f>
        <v>0</v>
      </c>
      <c r="K642" s="23" t="n">
        <f aca="false">IF(I642=0,0,N(D642)/I642)</f>
        <v>0</v>
      </c>
      <c r="L642" s="24" t="n">
        <f aca="false">IF(A642="",0,IFERROR(INDEX(Tariff!$B$6:$F$13,MATCH(C642,Tariff!$A$6:$A$13,0),MATCH(B642,Tariff!$B$5:$F$5,0)),0))</f>
        <v>0</v>
      </c>
      <c r="M642" s="23" t="n">
        <f aca="false">J642*L642</f>
        <v>0</v>
      </c>
      <c r="N642" s="23" t="n">
        <f aca="false">N(F642)-M642</f>
        <v>0</v>
      </c>
      <c r="O642" s="25" t="n">
        <f aca="false">IF(M642=0,0,N642/M642)</f>
        <v>0</v>
      </c>
      <c r="P642" s="23" t="n">
        <f aca="false">N(F642)-N(G642)</f>
        <v>0</v>
      </c>
      <c r="Q642" s="25" t="n">
        <f aca="false">IF(N(H642)=0,0,N(D642)/H642-1)</f>
        <v>0</v>
      </c>
    </row>
    <row r="643" customFormat="false" ht="15" hidden="false" customHeight="false" outlineLevel="0" collapsed="false">
      <c r="A643" s="21"/>
      <c r="B643" s="8"/>
      <c r="C643" s="8"/>
      <c r="D643" s="19"/>
      <c r="E643" s="19"/>
      <c r="F643" s="19"/>
      <c r="G643" s="19"/>
      <c r="H643" s="19"/>
      <c r="I643" s="22" t="n">
        <f aca="false">IF(A643="",0,DAY(EOMONTH(A643,0)))</f>
        <v>0</v>
      </c>
      <c r="J643" s="23" t="n">
        <f aca="false">N(D643)-N(E643)</f>
        <v>0</v>
      </c>
      <c r="K643" s="23" t="n">
        <f aca="false">IF(I643=0,0,N(D643)/I643)</f>
        <v>0</v>
      </c>
      <c r="L643" s="24" t="n">
        <f aca="false">IF(A643="",0,IFERROR(INDEX(Tariff!$B$6:$F$13,MATCH(C643,Tariff!$A$6:$A$13,0),MATCH(B643,Tariff!$B$5:$F$5,0)),0))</f>
        <v>0</v>
      </c>
      <c r="M643" s="23" t="n">
        <f aca="false">J643*L643</f>
        <v>0</v>
      </c>
      <c r="N643" s="23" t="n">
        <f aca="false">N(F643)-M643</f>
        <v>0</v>
      </c>
      <c r="O643" s="25" t="n">
        <f aca="false">IF(M643=0,0,N643/M643)</f>
        <v>0</v>
      </c>
      <c r="P643" s="23" t="n">
        <f aca="false">N(F643)-N(G643)</f>
        <v>0</v>
      </c>
      <c r="Q643" s="25" t="n">
        <f aca="false">IF(N(H643)=0,0,N(D643)/H643-1)</f>
        <v>0</v>
      </c>
    </row>
    <row r="644" customFormat="false" ht="15" hidden="false" customHeight="false" outlineLevel="0" collapsed="false">
      <c r="A644" s="21"/>
      <c r="B644" s="8"/>
      <c r="C644" s="8"/>
      <c r="D644" s="19"/>
      <c r="E644" s="19"/>
      <c r="F644" s="19"/>
      <c r="G644" s="19"/>
      <c r="H644" s="19"/>
      <c r="I644" s="22" t="n">
        <f aca="false">IF(A644="",0,DAY(EOMONTH(A644,0)))</f>
        <v>0</v>
      </c>
      <c r="J644" s="23" t="n">
        <f aca="false">N(D644)-N(E644)</f>
        <v>0</v>
      </c>
      <c r="K644" s="23" t="n">
        <f aca="false">IF(I644=0,0,N(D644)/I644)</f>
        <v>0</v>
      </c>
      <c r="L644" s="24" t="n">
        <f aca="false">IF(A644="",0,IFERROR(INDEX(Tariff!$B$6:$F$13,MATCH(C644,Tariff!$A$6:$A$13,0),MATCH(B644,Tariff!$B$5:$F$5,0)),0))</f>
        <v>0</v>
      </c>
      <c r="M644" s="23" t="n">
        <f aca="false">J644*L644</f>
        <v>0</v>
      </c>
      <c r="N644" s="23" t="n">
        <f aca="false">N(F644)-M644</f>
        <v>0</v>
      </c>
      <c r="O644" s="25" t="n">
        <f aca="false">IF(M644=0,0,N644/M644)</f>
        <v>0</v>
      </c>
      <c r="P644" s="23" t="n">
        <f aca="false">N(F644)-N(G644)</f>
        <v>0</v>
      </c>
      <c r="Q644" s="25" t="n">
        <f aca="false">IF(N(H644)=0,0,N(D644)/H644-1)</f>
        <v>0</v>
      </c>
    </row>
    <row r="645" customFormat="false" ht="15" hidden="false" customHeight="false" outlineLevel="0" collapsed="false">
      <c r="A645" s="21"/>
      <c r="B645" s="8"/>
      <c r="C645" s="8"/>
      <c r="D645" s="19"/>
      <c r="E645" s="19"/>
      <c r="F645" s="19"/>
      <c r="G645" s="19"/>
      <c r="H645" s="19"/>
      <c r="I645" s="22" t="n">
        <f aca="false">IF(A645="",0,DAY(EOMONTH(A645,0)))</f>
        <v>0</v>
      </c>
      <c r="J645" s="23" t="n">
        <f aca="false">N(D645)-N(E645)</f>
        <v>0</v>
      </c>
      <c r="K645" s="23" t="n">
        <f aca="false">IF(I645=0,0,N(D645)/I645)</f>
        <v>0</v>
      </c>
      <c r="L645" s="24" t="n">
        <f aca="false">IF(A645="",0,IFERROR(INDEX(Tariff!$B$6:$F$13,MATCH(C645,Tariff!$A$6:$A$13,0),MATCH(B645,Tariff!$B$5:$F$5,0)),0))</f>
        <v>0</v>
      </c>
      <c r="M645" s="23" t="n">
        <f aca="false">J645*L645</f>
        <v>0</v>
      </c>
      <c r="N645" s="23" t="n">
        <f aca="false">N(F645)-M645</f>
        <v>0</v>
      </c>
      <c r="O645" s="25" t="n">
        <f aca="false">IF(M645=0,0,N645/M645)</f>
        <v>0</v>
      </c>
      <c r="P645" s="23" t="n">
        <f aca="false">N(F645)-N(G645)</f>
        <v>0</v>
      </c>
      <c r="Q645" s="25" t="n">
        <f aca="false">IF(N(H645)=0,0,N(D645)/H645-1)</f>
        <v>0</v>
      </c>
    </row>
    <row r="646" customFormat="false" ht="15" hidden="false" customHeight="false" outlineLevel="0" collapsed="false">
      <c r="A646" s="21"/>
      <c r="B646" s="8"/>
      <c r="C646" s="8"/>
      <c r="D646" s="19"/>
      <c r="E646" s="19"/>
      <c r="F646" s="19"/>
      <c r="G646" s="19"/>
      <c r="H646" s="19"/>
      <c r="I646" s="22" t="n">
        <f aca="false">IF(A646="",0,DAY(EOMONTH(A646,0)))</f>
        <v>0</v>
      </c>
      <c r="J646" s="23" t="n">
        <f aca="false">N(D646)-N(E646)</f>
        <v>0</v>
      </c>
      <c r="K646" s="23" t="n">
        <f aca="false">IF(I646=0,0,N(D646)/I646)</f>
        <v>0</v>
      </c>
      <c r="L646" s="24" t="n">
        <f aca="false">IF(A646="",0,IFERROR(INDEX(Tariff!$B$6:$F$13,MATCH(C646,Tariff!$A$6:$A$13,0),MATCH(B646,Tariff!$B$5:$F$5,0)),0))</f>
        <v>0</v>
      </c>
      <c r="M646" s="23" t="n">
        <f aca="false">J646*L646</f>
        <v>0</v>
      </c>
      <c r="N646" s="23" t="n">
        <f aca="false">N(F646)-M646</f>
        <v>0</v>
      </c>
      <c r="O646" s="25" t="n">
        <f aca="false">IF(M646=0,0,N646/M646)</f>
        <v>0</v>
      </c>
      <c r="P646" s="23" t="n">
        <f aca="false">N(F646)-N(G646)</f>
        <v>0</v>
      </c>
      <c r="Q646" s="25" t="n">
        <f aca="false">IF(N(H646)=0,0,N(D646)/H646-1)</f>
        <v>0</v>
      </c>
    </row>
    <row r="647" customFormat="false" ht="15" hidden="false" customHeight="false" outlineLevel="0" collapsed="false">
      <c r="A647" s="21"/>
      <c r="B647" s="8"/>
      <c r="C647" s="8"/>
      <c r="D647" s="19"/>
      <c r="E647" s="19"/>
      <c r="F647" s="19"/>
      <c r="G647" s="19"/>
      <c r="H647" s="19"/>
      <c r="I647" s="22" t="n">
        <f aca="false">IF(A647="",0,DAY(EOMONTH(A647,0)))</f>
        <v>0</v>
      </c>
      <c r="J647" s="23" t="n">
        <f aca="false">N(D647)-N(E647)</f>
        <v>0</v>
      </c>
      <c r="K647" s="23" t="n">
        <f aca="false">IF(I647=0,0,N(D647)/I647)</f>
        <v>0</v>
      </c>
      <c r="L647" s="24" t="n">
        <f aca="false">IF(A647="",0,IFERROR(INDEX(Tariff!$B$6:$F$13,MATCH(C647,Tariff!$A$6:$A$13,0),MATCH(B647,Tariff!$B$5:$F$5,0)),0))</f>
        <v>0</v>
      </c>
      <c r="M647" s="23" t="n">
        <f aca="false">J647*L647</f>
        <v>0</v>
      </c>
      <c r="N647" s="23" t="n">
        <f aca="false">N(F647)-M647</f>
        <v>0</v>
      </c>
      <c r="O647" s="25" t="n">
        <f aca="false">IF(M647=0,0,N647/M647)</f>
        <v>0</v>
      </c>
      <c r="P647" s="23" t="n">
        <f aca="false">N(F647)-N(G647)</f>
        <v>0</v>
      </c>
      <c r="Q647" s="25" t="n">
        <f aca="false">IF(N(H647)=0,0,N(D647)/H647-1)</f>
        <v>0</v>
      </c>
    </row>
    <row r="648" customFormat="false" ht="15" hidden="false" customHeight="false" outlineLevel="0" collapsed="false">
      <c r="A648" s="21"/>
      <c r="B648" s="8"/>
      <c r="C648" s="8"/>
      <c r="D648" s="19"/>
      <c r="E648" s="19"/>
      <c r="F648" s="19"/>
      <c r="G648" s="19"/>
      <c r="H648" s="19"/>
      <c r="I648" s="22" t="n">
        <f aca="false">IF(A648="",0,DAY(EOMONTH(A648,0)))</f>
        <v>0</v>
      </c>
      <c r="J648" s="23" t="n">
        <f aca="false">N(D648)-N(E648)</f>
        <v>0</v>
      </c>
      <c r="K648" s="23" t="n">
        <f aca="false">IF(I648=0,0,N(D648)/I648)</f>
        <v>0</v>
      </c>
      <c r="L648" s="24" t="n">
        <f aca="false">IF(A648="",0,IFERROR(INDEX(Tariff!$B$6:$F$13,MATCH(C648,Tariff!$A$6:$A$13,0),MATCH(B648,Tariff!$B$5:$F$5,0)),0))</f>
        <v>0</v>
      </c>
      <c r="M648" s="23" t="n">
        <f aca="false">J648*L648</f>
        <v>0</v>
      </c>
      <c r="N648" s="23" t="n">
        <f aca="false">N(F648)-M648</f>
        <v>0</v>
      </c>
      <c r="O648" s="25" t="n">
        <f aca="false">IF(M648=0,0,N648/M648)</f>
        <v>0</v>
      </c>
      <c r="P648" s="23" t="n">
        <f aca="false">N(F648)-N(G648)</f>
        <v>0</v>
      </c>
      <c r="Q648" s="25" t="n">
        <f aca="false">IF(N(H648)=0,0,N(D648)/H648-1)</f>
        <v>0</v>
      </c>
    </row>
    <row r="649" customFormat="false" ht="15" hidden="false" customHeight="false" outlineLevel="0" collapsed="false">
      <c r="A649" s="21"/>
      <c r="B649" s="8"/>
      <c r="C649" s="8"/>
      <c r="D649" s="19"/>
      <c r="E649" s="19"/>
      <c r="F649" s="19"/>
      <c r="G649" s="19"/>
      <c r="H649" s="19"/>
      <c r="I649" s="22" t="n">
        <f aca="false">IF(A649="",0,DAY(EOMONTH(A649,0)))</f>
        <v>0</v>
      </c>
      <c r="J649" s="23" t="n">
        <f aca="false">N(D649)-N(E649)</f>
        <v>0</v>
      </c>
      <c r="K649" s="23" t="n">
        <f aca="false">IF(I649=0,0,N(D649)/I649)</f>
        <v>0</v>
      </c>
      <c r="L649" s="24" t="n">
        <f aca="false">IF(A649="",0,IFERROR(INDEX(Tariff!$B$6:$F$13,MATCH(C649,Tariff!$A$6:$A$13,0),MATCH(B649,Tariff!$B$5:$F$5,0)),0))</f>
        <v>0</v>
      </c>
      <c r="M649" s="23" t="n">
        <f aca="false">J649*L649</f>
        <v>0</v>
      </c>
      <c r="N649" s="23" t="n">
        <f aca="false">N(F649)-M649</f>
        <v>0</v>
      </c>
      <c r="O649" s="25" t="n">
        <f aca="false">IF(M649=0,0,N649/M649)</f>
        <v>0</v>
      </c>
      <c r="P649" s="23" t="n">
        <f aca="false">N(F649)-N(G649)</f>
        <v>0</v>
      </c>
      <c r="Q649" s="25" t="n">
        <f aca="false">IF(N(H649)=0,0,N(D649)/H649-1)</f>
        <v>0</v>
      </c>
    </row>
    <row r="650" customFormat="false" ht="15" hidden="false" customHeight="false" outlineLevel="0" collapsed="false">
      <c r="A650" s="21"/>
      <c r="B650" s="8"/>
      <c r="C650" s="8"/>
      <c r="D650" s="19"/>
      <c r="E650" s="19"/>
      <c r="F650" s="19"/>
      <c r="G650" s="19"/>
      <c r="H650" s="19"/>
      <c r="I650" s="22" t="n">
        <f aca="false">IF(A650="",0,DAY(EOMONTH(A650,0)))</f>
        <v>0</v>
      </c>
      <c r="J650" s="23" t="n">
        <f aca="false">N(D650)-N(E650)</f>
        <v>0</v>
      </c>
      <c r="K650" s="23" t="n">
        <f aca="false">IF(I650=0,0,N(D650)/I650)</f>
        <v>0</v>
      </c>
      <c r="L650" s="24" t="n">
        <f aca="false">IF(A650="",0,IFERROR(INDEX(Tariff!$B$6:$F$13,MATCH(C650,Tariff!$A$6:$A$13,0),MATCH(B650,Tariff!$B$5:$F$5,0)),0))</f>
        <v>0</v>
      </c>
      <c r="M650" s="23" t="n">
        <f aca="false">J650*L650</f>
        <v>0</v>
      </c>
      <c r="N650" s="23" t="n">
        <f aca="false">N(F650)-M650</f>
        <v>0</v>
      </c>
      <c r="O650" s="25" t="n">
        <f aca="false">IF(M650=0,0,N650/M650)</f>
        <v>0</v>
      </c>
      <c r="P650" s="23" t="n">
        <f aca="false">N(F650)-N(G650)</f>
        <v>0</v>
      </c>
      <c r="Q650" s="25" t="n">
        <f aca="false">IF(N(H650)=0,0,N(D650)/H650-1)</f>
        <v>0</v>
      </c>
    </row>
    <row r="651" customFormat="false" ht="15" hidden="false" customHeight="false" outlineLevel="0" collapsed="false">
      <c r="A651" s="21"/>
      <c r="B651" s="8"/>
      <c r="C651" s="8"/>
      <c r="D651" s="19"/>
      <c r="E651" s="19"/>
      <c r="F651" s="19"/>
      <c r="G651" s="19"/>
      <c r="H651" s="19"/>
      <c r="I651" s="22" t="n">
        <f aca="false">IF(A651="",0,DAY(EOMONTH(A651,0)))</f>
        <v>0</v>
      </c>
      <c r="J651" s="23" t="n">
        <f aca="false">N(D651)-N(E651)</f>
        <v>0</v>
      </c>
      <c r="K651" s="23" t="n">
        <f aca="false">IF(I651=0,0,N(D651)/I651)</f>
        <v>0</v>
      </c>
      <c r="L651" s="24" t="n">
        <f aca="false">IF(A651="",0,IFERROR(INDEX(Tariff!$B$6:$F$13,MATCH(C651,Tariff!$A$6:$A$13,0),MATCH(B651,Tariff!$B$5:$F$5,0)),0))</f>
        <v>0</v>
      </c>
      <c r="M651" s="23" t="n">
        <f aca="false">J651*L651</f>
        <v>0</v>
      </c>
      <c r="N651" s="23" t="n">
        <f aca="false">N(F651)-M651</f>
        <v>0</v>
      </c>
      <c r="O651" s="25" t="n">
        <f aca="false">IF(M651=0,0,N651/M651)</f>
        <v>0</v>
      </c>
      <c r="P651" s="23" t="n">
        <f aca="false">N(F651)-N(G651)</f>
        <v>0</v>
      </c>
      <c r="Q651" s="25" t="n">
        <f aca="false">IF(N(H651)=0,0,N(D651)/H651-1)</f>
        <v>0</v>
      </c>
    </row>
    <row r="652" customFormat="false" ht="15" hidden="false" customHeight="false" outlineLevel="0" collapsed="false">
      <c r="A652" s="21"/>
      <c r="B652" s="8"/>
      <c r="C652" s="8"/>
      <c r="D652" s="19"/>
      <c r="E652" s="19"/>
      <c r="F652" s="19"/>
      <c r="G652" s="19"/>
      <c r="H652" s="19"/>
      <c r="I652" s="22" t="n">
        <f aca="false">IF(A652="",0,DAY(EOMONTH(A652,0)))</f>
        <v>0</v>
      </c>
      <c r="J652" s="23" t="n">
        <f aca="false">N(D652)-N(E652)</f>
        <v>0</v>
      </c>
      <c r="K652" s="23" t="n">
        <f aca="false">IF(I652=0,0,N(D652)/I652)</f>
        <v>0</v>
      </c>
      <c r="L652" s="24" t="n">
        <f aca="false">IF(A652="",0,IFERROR(INDEX(Tariff!$B$6:$F$13,MATCH(C652,Tariff!$A$6:$A$13,0),MATCH(B652,Tariff!$B$5:$F$5,0)),0))</f>
        <v>0</v>
      </c>
      <c r="M652" s="23" t="n">
        <f aca="false">J652*L652</f>
        <v>0</v>
      </c>
      <c r="N652" s="23" t="n">
        <f aca="false">N(F652)-M652</f>
        <v>0</v>
      </c>
      <c r="O652" s="25" t="n">
        <f aca="false">IF(M652=0,0,N652/M652)</f>
        <v>0</v>
      </c>
      <c r="P652" s="23" t="n">
        <f aca="false">N(F652)-N(G652)</f>
        <v>0</v>
      </c>
      <c r="Q652" s="25" t="n">
        <f aca="false">IF(N(H652)=0,0,N(D652)/H652-1)</f>
        <v>0</v>
      </c>
    </row>
    <row r="653" customFormat="false" ht="15" hidden="false" customHeight="false" outlineLevel="0" collapsed="false">
      <c r="A653" s="21"/>
      <c r="B653" s="8"/>
      <c r="C653" s="8"/>
      <c r="D653" s="19"/>
      <c r="E653" s="19"/>
      <c r="F653" s="19"/>
      <c r="G653" s="19"/>
      <c r="H653" s="19"/>
      <c r="I653" s="22" t="n">
        <f aca="false">IF(A653="",0,DAY(EOMONTH(A653,0)))</f>
        <v>0</v>
      </c>
      <c r="J653" s="23" t="n">
        <f aca="false">N(D653)-N(E653)</f>
        <v>0</v>
      </c>
      <c r="K653" s="23" t="n">
        <f aca="false">IF(I653=0,0,N(D653)/I653)</f>
        <v>0</v>
      </c>
      <c r="L653" s="24" t="n">
        <f aca="false">IF(A653="",0,IFERROR(INDEX(Tariff!$B$6:$F$13,MATCH(C653,Tariff!$A$6:$A$13,0),MATCH(B653,Tariff!$B$5:$F$5,0)),0))</f>
        <v>0</v>
      </c>
      <c r="M653" s="23" t="n">
        <f aca="false">J653*L653</f>
        <v>0</v>
      </c>
      <c r="N653" s="23" t="n">
        <f aca="false">N(F653)-M653</f>
        <v>0</v>
      </c>
      <c r="O653" s="25" t="n">
        <f aca="false">IF(M653=0,0,N653/M653)</f>
        <v>0</v>
      </c>
      <c r="P653" s="23" t="n">
        <f aca="false">N(F653)-N(G653)</f>
        <v>0</v>
      </c>
      <c r="Q653" s="25" t="n">
        <f aca="false">IF(N(H653)=0,0,N(D653)/H653-1)</f>
        <v>0</v>
      </c>
    </row>
    <row r="654" customFormat="false" ht="15" hidden="false" customHeight="false" outlineLevel="0" collapsed="false">
      <c r="A654" s="21"/>
      <c r="B654" s="8"/>
      <c r="C654" s="8"/>
      <c r="D654" s="19"/>
      <c r="E654" s="19"/>
      <c r="F654" s="19"/>
      <c r="G654" s="19"/>
      <c r="H654" s="19"/>
      <c r="I654" s="22" t="n">
        <f aca="false">IF(A654="",0,DAY(EOMONTH(A654,0)))</f>
        <v>0</v>
      </c>
      <c r="J654" s="23" t="n">
        <f aca="false">N(D654)-N(E654)</f>
        <v>0</v>
      </c>
      <c r="K654" s="23" t="n">
        <f aca="false">IF(I654=0,0,N(D654)/I654)</f>
        <v>0</v>
      </c>
      <c r="L654" s="24" t="n">
        <f aca="false">IF(A654="",0,IFERROR(INDEX(Tariff!$B$6:$F$13,MATCH(C654,Tariff!$A$6:$A$13,0),MATCH(B654,Tariff!$B$5:$F$5,0)),0))</f>
        <v>0</v>
      </c>
      <c r="M654" s="23" t="n">
        <f aca="false">J654*L654</f>
        <v>0</v>
      </c>
      <c r="N654" s="23" t="n">
        <f aca="false">N(F654)-M654</f>
        <v>0</v>
      </c>
      <c r="O654" s="25" t="n">
        <f aca="false">IF(M654=0,0,N654/M654)</f>
        <v>0</v>
      </c>
      <c r="P654" s="23" t="n">
        <f aca="false">N(F654)-N(G654)</f>
        <v>0</v>
      </c>
      <c r="Q654" s="25" t="n">
        <f aca="false">IF(N(H654)=0,0,N(D654)/H654-1)</f>
        <v>0</v>
      </c>
    </row>
    <row r="655" customFormat="false" ht="15" hidden="false" customHeight="false" outlineLevel="0" collapsed="false">
      <c r="A655" s="21"/>
      <c r="B655" s="8"/>
      <c r="C655" s="8"/>
      <c r="D655" s="19"/>
      <c r="E655" s="19"/>
      <c r="F655" s="19"/>
      <c r="G655" s="19"/>
      <c r="H655" s="19"/>
      <c r="I655" s="22" t="n">
        <f aca="false">IF(A655="",0,DAY(EOMONTH(A655,0)))</f>
        <v>0</v>
      </c>
      <c r="J655" s="23" t="n">
        <f aca="false">N(D655)-N(E655)</f>
        <v>0</v>
      </c>
      <c r="K655" s="23" t="n">
        <f aca="false">IF(I655=0,0,N(D655)/I655)</f>
        <v>0</v>
      </c>
      <c r="L655" s="24" t="n">
        <f aca="false">IF(A655="",0,IFERROR(INDEX(Tariff!$B$6:$F$13,MATCH(C655,Tariff!$A$6:$A$13,0),MATCH(B655,Tariff!$B$5:$F$5,0)),0))</f>
        <v>0</v>
      </c>
      <c r="M655" s="23" t="n">
        <f aca="false">J655*L655</f>
        <v>0</v>
      </c>
      <c r="N655" s="23" t="n">
        <f aca="false">N(F655)-M655</f>
        <v>0</v>
      </c>
      <c r="O655" s="25" t="n">
        <f aca="false">IF(M655=0,0,N655/M655)</f>
        <v>0</v>
      </c>
      <c r="P655" s="23" t="n">
        <f aca="false">N(F655)-N(G655)</f>
        <v>0</v>
      </c>
      <c r="Q655" s="25" t="n">
        <f aca="false">IF(N(H655)=0,0,N(D655)/H655-1)</f>
        <v>0</v>
      </c>
    </row>
    <row r="656" customFormat="false" ht="15" hidden="false" customHeight="false" outlineLevel="0" collapsed="false">
      <c r="A656" s="21"/>
      <c r="B656" s="8"/>
      <c r="C656" s="8"/>
      <c r="D656" s="19"/>
      <c r="E656" s="19"/>
      <c r="F656" s="19"/>
      <c r="G656" s="19"/>
      <c r="H656" s="19"/>
      <c r="I656" s="22" t="n">
        <f aca="false">IF(A656="",0,DAY(EOMONTH(A656,0)))</f>
        <v>0</v>
      </c>
      <c r="J656" s="23" t="n">
        <f aca="false">N(D656)-N(E656)</f>
        <v>0</v>
      </c>
      <c r="K656" s="23" t="n">
        <f aca="false">IF(I656=0,0,N(D656)/I656)</f>
        <v>0</v>
      </c>
      <c r="L656" s="24" t="n">
        <f aca="false">IF(A656="",0,IFERROR(INDEX(Tariff!$B$6:$F$13,MATCH(C656,Tariff!$A$6:$A$13,0),MATCH(B656,Tariff!$B$5:$F$5,0)),0))</f>
        <v>0</v>
      </c>
      <c r="M656" s="23" t="n">
        <f aca="false">J656*L656</f>
        <v>0</v>
      </c>
      <c r="N656" s="23" t="n">
        <f aca="false">N(F656)-M656</f>
        <v>0</v>
      </c>
      <c r="O656" s="25" t="n">
        <f aca="false">IF(M656=0,0,N656/M656)</f>
        <v>0</v>
      </c>
      <c r="P656" s="23" t="n">
        <f aca="false">N(F656)-N(G656)</f>
        <v>0</v>
      </c>
      <c r="Q656" s="25" t="n">
        <f aca="false">IF(N(H656)=0,0,N(D656)/H656-1)</f>
        <v>0</v>
      </c>
    </row>
    <row r="657" customFormat="false" ht="15" hidden="false" customHeight="false" outlineLevel="0" collapsed="false">
      <c r="A657" s="21"/>
      <c r="B657" s="8"/>
      <c r="C657" s="8"/>
      <c r="D657" s="19"/>
      <c r="E657" s="19"/>
      <c r="F657" s="19"/>
      <c r="G657" s="19"/>
      <c r="H657" s="19"/>
      <c r="I657" s="22" t="n">
        <f aca="false">IF(A657="",0,DAY(EOMONTH(A657,0)))</f>
        <v>0</v>
      </c>
      <c r="J657" s="23" t="n">
        <f aca="false">N(D657)-N(E657)</f>
        <v>0</v>
      </c>
      <c r="K657" s="23" t="n">
        <f aca="false">IF(I657=0,0,N(D657)/I657)</f>
        <v>0</v>
      </c>
      <c r="L657" s="24" t="n">
        <f aca="false">IF(A657="",0,IFERROR(INDEX(Tariff!$B$6:$F$13,MATCH(C657,Tariff!$A$6:$A$13,0),MATCH(B657,Tariff!$B$5:$F$5,0)),0))</f>
        <v>0</v>
      </c>
      <c r="M657" s="23" t="n">
        <f aca="false">J657*L657</f>
        <v>0</v>
      </c>
      <c r="N657" s="23" t="n">
        <f aca="false">N(F657)-M657</f>
        <v>0</v>
      </c>
      <c r="O657" s="25" t="n">
        <f aca="false">IF(M657=0,0,N657/M657)</f>
        <v>0</v>
      </c>
      <c r="P657" s="23" t="n">
        <f aca="false">N(F657)-N(G657)</f>
        <v>0</v>
      </c>
      <c r="Q657" s="25" t="n">
        <f aca="false">IF(N(H657)=0,0,N(D657)/H657-1)</f>
        <v>0</v>
      </c>
    </row>
    <row r="658" customFormat="false" ht="15" hidden="false" customHeight="false" outlineLevel="0" collapsed="false">
      <c r="A658" s="21"/>
      <c r="B658" s="8"/>
      <c r="C658" s="8"/>
      <c r="D658" s="19"/>
      <c r="E658" s="19"/>
      <c r="F658" s="19"/>
      <c r="G658" s="19"/>
      <c r="H658" s="19"/>
      <c r="I658" s="22" t="n">
        <f aca="false">IF(A658="",0,DAY(EOMONTH(A658,0)))</f>
        <v>0</v>
      </c>
      <c r="J658" s="23" t="n">
        <f aca="false">N(D658)-N(E658)</f>
        <v>0</v>
      </c>
      <c r="K658" s="23" t="n">
        <f aca="false">IF(I658=0,0,N(D658)/I658)</f>
        <v>0</v>
      </c>
      <c r="L658" s="24" t="n">
        <f aca="false">IF(A658="",0,IFERROR(INDEX(Tariff!$B$6:$F$13,MATCH(C658,Tariff!$A$6:$A$13,0),MATCH(B658,Tariff!$B$5:$F$5,0)),0))</f>
        <v>0</v>
      </c>
      <c r="M658" s="23" t="n">
        <f aca="false">J658*L658</f>
        <v>0</v>
      </c>
      <c r="N658" s="23" t="n">
        <f aca="false">N(F658)-M658</f>
        <v>0</v>
      </c>
      <c r="O658" s="25" t="n">
        <f aca="false">IF(M658=0,0,N658/M658)</f>
        <v>0</v>
      </c>
      <c r="P658" s="23" t="n">
        <f aca="false">N(F658)-N(G658)</f>
        <v>0</v>
      </c>
      <c r="Q658" s="25" t="n">
        <f aca="false">IF(N(H658)=0,0,N(D658)/H658-1)</f>
        <v>0</v>
      </c>
    </row>
    <row r="659" customFormat="false" ht="15" hidden="false" customHeight="false" outlineLevel="0" collapsed="false">
      <c r="A659" s="21"/>
      <c r="B659" s="8"/>
      <c r="C659" s="8"/>
      <c r="D659" s="19"/>
      <c r="E659" s="19"/>
      <c r="F659" s="19"/>
      <c r="G659" s="19"/>
      <c r="H659" s="19"/>
      <c r="I659" s="22" t="n">
        <f aca="false">IF(A659="",0,DAY(EOMONTH(A659,0)))</f>
        <v>0</v>
      </c>
      <c r="J659" s="23" t="n">
        <f aca="false">N(D659)-N(E659)</f>
        <v>0</v>
      </c>
      <c r="K659" s="23" t="n">
        <f aca="false">IF(I659=0,0,N(D659)/I659)</f>
        <v>0</v>
      </c>
      <c r="L659" s="24" t="n">
        <f aca="false">IF(A659="",0,IFERROR(INDEX(Tariff!$B$6:$F$13,MATCH(C659,Tariff!$A$6:$A$13,0),MATCH(B659,Tariff!$B$5:$F$5,0)),0))</f>
        <v>0</v>
      </c>
      <c r="M659" s="23" t="n">
        <f aca="false">J659*L659</f>
        <v>0</v>
      </c>
      <c r="N659" s="23" t="n">
        <f aca="false">N(F659)-M659</f>
        <v>0</v>
      </c>
      <c r="O659" s="25" t="n">
        <f aca="false">IF(M659=0,0,N659/M659)</f>
        <v>0</v>
      </c>
      <c r="P659" s="23" t="n">
        <f aca="false">N(F659)-N(G659)</f>
        <v>0</v>
      </c>
      <c r="Q659" s="25" t="n">
        <f aca="false">IF(N(H659)=0,0,N(D659)/H659-1)</f>
        <v>0</v>
      </c>
    </row>
    <row r="660" customFormat="false" ht="15" hidden="false" customHeight="false" outlineLevel="0" collapsed="false">
      <c r="A660" s="21"/>
      <c r="B660" s="8"/>
      <c r="C660" s="8"/>
      <c r="D660" s="19"/>
      <c r="E660" s="19"/>
      <c r="F660" s="19"/>
      <c r="G660" s="19"/>
      <c r="H660" s="19"/>
      <c r="I660" s="22" t="n">
        <f aca="false">IF(A660="",0,DAY(EOMONTH(A660,0)))</f>
        <v>0</v>
      </c>
      <c r="J660" s="23" t="n">
        <f aca="false">N(D660)-N(E660)</f>
        <v>0</v>
      </c>
      <c r="K660" s="23" t="n">
        <f aca="false">IF(I660=0,0,N(D660)/I660)</f>
        <v>0</v>
      </c>
      <c r="L660" s="24" t="n">
        <f aca="false">IF(A660="",0,IFERROR(INDEX(Tariff!$B$6:$F$13,MATCH(C660,Tariff!$A$6:$A$13,0),MATCH(B660,Tariff!$B$5:$F$5,0)),0))</f>
        <v>0</v>
      </c>
      <c r="M660" s="23" t="n">
        <f aca="false">J660*L660</f>
        <v>0</v>
      </c>
      <c r="N660" s="23" t="n">
        <f aca="false">N(F660)-M660</f>
        <v>0</v>
      </c>
      <c r="O660" s="25" t="n">
        <f aca="false">IF(M660=0,0,N660/M660)</f>
        <v>0</v>
      </c>
      <c r="P660" s="23" t="n">
        <f aca="false">N(F660)-N(G660)</f>
        <v>0</v>
      </c>
      <c r="Q660" s="25" t="n">
        <f aca="false">IF(N(H660)=0,0,N(D660)/H660-1)</f>
        <v>0</v>
      </c>
    </row>
    <row r="661" customFormat="false" ht="15" hidden="false" customHeight="false" outlineLevel="0" collapsed="false">
      <c r="A661" s="21"/>
      <c r="B661" s="8"/>
      <c r="C661" s="8"/>
      <c r="D661" s="19"/>
      <c r="E661" s="19"/>
      <c r="F661" s="19"/>
      <c r="G661" s="19"/>
      <c r="H661" s="19"/>
      <c r="I661" s="22" t="n">
        <f aca="false">IF(A661="",0,DAY(EOMONTH(A661,0)))</f>
        <v>0</v>
      </c>
      <c r="J661" s="23" t="n">
        <f aca="false">N(D661)-N(E661)</f>
        <v>0</v>
      </c>
      <c r="K661" s="23" t="n">
        <f aca="false">IF(I661=0,0,N(D661)/I661)</f>
        <v>0</v>
      </c>
      <c r="L661" s="24" t="n">
        <f aca="false">IF(A661="",0,IFERROR(INDEX(Tariff!$B$6:$F$13,MATCH(C661,Tariff!$A$6:$A$13,0),MATCH(B661,Tariff!$B$5:$F$5,0)),0))</f>
        <v>0</v>
      </c>
      <c r="M661" s="23" t="n">
        <f aca="false">J661*L661</f>
        <v>0</v>
      </c>
      <c r="N661" s="23" t="n">
        <f aca="false">N(F661)-M661</f>
        <v>0</v>
      </c>
      <c r="O661" s="25" t="n">
        <f aca="false">IF(M661=0,0,N661/M661)</f>
        <v>0</v>
      </c>
      <c r="P661" s="23" t="n">
        <f aca="false">N(F661)-N(G661)</f>
        <v>0</v>
      </c>
      <c r="Q661" s="25" t="n">
        <f aca="false">IF(N(H661)=0,0,N(D661)/H661-1)</f>
        <v>0</v>
      </c>
    </row>
    <row r="662" customFormat="false" ht="15" hidden="false" customHeight="false" outlineLevel="0" collapsed="false">
      <c r="A662" s="21"/>
      <c r="B662" s="8"/>
      <c r="C662" s="8"/>
      <c r="D662" s="19"/>
      <c r="E662" s="19"/>
      <c r="F662" s="19"/>
      <c r="G662" s="19"/>
      <c r="H662" s="19"/>
      <c r="I662" s="22" t="n">
        <f aca="false">IF(A662="",0,DAY(EOMONTH(A662,0)))</f>
        <v>0</v>
      </c>
      <c r="J662" s="23" t="n">
        <f aca="false">N(D662)-N(E662)</f>
        <v>0</v>
      </c>
      <c r="K662" s="23" t="n">
        <f aca="false">IF(I662=0,0,N(D662)/I662)</f>
        <v>0</v>
      </c>
      <c r="L662" s="24" t="n">
        <f aca="false">IF(A662="",0,IFERROR(INDEX(Tariff!$B$6:$F$13,MATCH(C662,Tariff!$A$6:$A$13,0),MATCH(B662,Tariff!$B$5:$F$5,0)),0))</f>
        <v>0</v>
      </c>
      <c r="M662" s="23" t="n">
        <f aca="false">J662*L662</f>
        <v>0</v>
      </c>
      <c r="N662" s="23" t="n">
        <f aca="false">N(F662)-M662</f>
        <v>0</v>
      </c>
      <c r="O662" s="25" t="n">
        <f aca="false">IF(M662=0,0,N662/M662)</f>
        <v>0</v>
      </c>
      <c r="P662" s="23" t="n">
        <f aca="false">N(F662)-N(G662)</f>
        <v>0</v>
      </c>
      <c r="Q662" s="25" t="n">
        <f aca="false">IF(N(H662)=0,0,N(D662)/H662-1)</f>
        <v>0</v>
      </c>
    </row>
    <row r="663" customFormat="false" ht="15" hidden="false" customHeight="false" outlineLevel="0" collapsed="false">
      <c r="A663" s="21"/>
      <c r="B663" s="8"/>
      <c r="C663" s="8"/>
      <c r="D663" s="19"/>
      <c r="E663" s="19"/>
      <c r="F663" s="19"/>
      <c r="G663" s="19"/>
      <c r="H663" s="19"/>
      <c r="I663" s="22" t="n">
        <f aca="false">IF(A663="",0,DAY(EOMONTH(A663,0)))</f>
        <v>0</v>
      </c>
      <c r="J663" s="23" t="n">
        <f aca="false">N(D663)-N(E663)</f>
        <v>0</v>
      </c>
      <c r="K663" s="23" t="n">
        <f aca="false">IF(I663=0,0,N(D663)/I663)</f>
        <v>0</v>
      </c>
      <c r="L663" s="24" t="n">
        <f aca="false">IF(A663="",0,IFERROR(INDEX(Tariff!$B$6:$F$13,MATCH(C663,Tariff!$A$6:$A$13,0),MATCH(B663,Tariff!$B$5:$F$5,0)),0))</f>
        <v>0</v>
      </c>
      <c r="M663" s="23" t="n">
        <f aca="false">J663*L663</f>
        <v>0</v>
      </c>
      <c r="N663" s="23" t="n">
        <f aca="false">N(F663)-M663</f>
        <v>0</v>
      </c>
      <c r="O663" s="25" t="n">
        <f aca="false">IF(M663=0,0,N663/M663)</f>
        <v>0</v>
      </c>
      <c r="P663" s="23" t="n">
        <f aca="false">N(F663)-N(G663)</f>
        <v>0</v>
      </c>
      <c r="Q663" s="25" t="n">
        <f aca="false">IF(N(H663)=0,0,N(D663)/H663-1)</f>
        <v>0</v>
      </c>
    </row>
    <row r="664" customFormat="false" ht="15" hidden="false" customHeight="false" outlineLevel="0" collapsed="false">
      <c r="A664" s="21"/>
      <c r="B664" s="8"/>
      <c r="C664" s="8"/>
      <c r="D664" s="19"/>
      <c r="E664" s="19"/>
      <c r="F664" s="19"/>
      <c r="G664" s="19"/>
      <c r="H664" s="19"/>
      <c r="I664" s="22" t="n">
        <f aca="false">IF(A664="",0,DAY(EOMONTH(A664,0)))</f>
        <v>0</v>
      </c>
      <c r="J664" s="23" t="n">
        <f aca="false">N(D664)-N(E664)</f>
        <v>0</v>
      </c>
      <c r="K664" s="23" t="n">
        <f aca="false">IF(I664=0,0,N(D664)/I664)</f>
        <v>0</v>
      </c>
      <c r="L664" s="24" t="n">
        <f aca="false">IF(A664="",0,IFERROR(INDEX(Tariff!$B$6:$F$13,MATCH(C664,Tariff!$A$6:$A$13,0),MATCH(B664,Tariff!$B$5:$F$5,0)),0))</f>
        <v>0</v>
      </c>
      <c r="M664" s="23" t="n">
        <f aca="false">J664*L664</f>
        <v>0</v>
      </c>
      <c r="N664" s="23" t="n">
        <f aca="false">N(F664)-M664</f>
        <v>0</v>
      </c>
      <c r="O664" s="25" t="n">
        <f aca="false">IF(M664=0,0,N664/M664)</f>
        <v>0</v>
      </c>
      <c r="P664" s="23" t="n">
        <f aca="false">N(F664)-N(G664)</f>
        <v>0</v>
      </c>
      <c r="Q664" s="25" t="n">
        <f aca="false">IF(N(H664)=0,0,N(D664)/H664-1)</f>
        <v>0</v>
      </c>
    </row>
    <row r="665" customFormat="false" ht="15" hidden="false" customHeight="false" outlineLevel="0" collapsed="false">
      <c r="A665" s="21"/>
      <c r="B665" s="8"/>
      <c r="C665" s="8"/>
      <c r="D665" s="19"/>
      <c r="E665" s="19"/>
      <c r="F665" s="19"/>
      <c r="G665" s="19"/>
      <c r="H665" s="19"/>
      <c r="I665" s="22" t="n">
        <f aca="false">IF(A665="",0,DAY(EOMONTH(A665,0)))</f>
        <v>0</v>
      </c>
      <c r="J665" s="23" t="n">
        <f aca="false">N(D665)-N(E665)</f>
        <v>0</v>
      </c>
      <c r="K665" s="23" t="n">
        <f aca="false">IF(I665=0,0,N(D665)/I665)</f>
        <v>0</v>
      </c>
      <c r="L665" s="24" t="n">
        <f aca="false">IF(A665="",0,IFERROR(INDEX(Tariff!$B$6:$F$13,MATCH(C665,Tariff!$A$6:$A$13,0),MATCH(B665,Tariff!$B$5:$F$5,0)),0))</f>
        <v>0</v>
      </c>
      <c r="M665" s="23" t="n">
        <f aca="false">J665*L665</f>
        <v>0</v>
      </c>
      <c r="N665" s="23" t="n">
        <f aca="false">N(F665)-M665</f>
        <v>0</v>
      </c>
      <c r="O665" s="25" t="n">
        <f aca="false">IF(M665=0,0,N665/M665)</f>
        <v>0</v>
      </c>
      <c r="P665" s="23" t="n">
        <f aca="false">N(F665)-N(G665)</f>
        <v>0</v>
      </c>
      <c r="Q665" s="25" t="n">
        <f aca="false">IF(N(H665)=0,0,N(D665)/H665-1)</f>
        <v>0</v>
      </c>
    </row>
    <row r="666" customFormat="false" ht="15" hidden="false" customHeight="false" outlineLevel="0" collapsed="false">
      <c r="A666" s="21"/>
      <c r="B666" s="8"/>
      <c r="C666" s="8"/>
      <c r="D666" s="19"/>
      <c r="E666" s="19"/>
      <c r="F666" s="19"/>
      <c r="G666" s="19"/>
      <c r="H666" s="19"/>
      <c r="I666" s="22" t="n">
        <f aca="false">IF(A666="",0,DAY(EOMONTH(A666,0)))</f>
        <v>0</v>
      </c>
      <c r="J666" s="23" t="n">
        <f aca="false">N(D666)-N(E666)</f>
        <v>0</v>
      </c>
      <c r="K666" s="23" t="n">
        <f aca="false">IF(I666=0,0,N(D666)/I666)</f>
        <v>0</v>
      </c>
      <c r="L666" s="24" t="n">
        <f aca="false">IF(A666="",0,IFERROR(INDEX(Tariff!$B$6:$F$13,MATCH(C666,Tariff!$A$6:$A$13,0),MATCH(B666,Tariff!$B$5:$F$5,0)),0))</f>
        <v>0</v>
      </c>
      <c r="M666" s="23" t="n">
        <f aca="false">J666*L666</f>
        <v>0</v>
      </c>
      <c r="N666" s="23" t="n">
        <f aca="false">N(F666)-M666</f>
        <v>0</v>
      </c>
      <c r="O666" s="25" t="n">
        <f aca="false">IF(M666=0,0,N666/M666)</f>
        <v>0</v>
      </c>
      <c r="P666" s="23" t="n">
        <f aca="false">N(F666)-N(G666)</f>
        <v>0</v>
      </c>
      <c r="Q666" s="25" t="n">
        <f aca="false">IF(N(H666)=0,0,N(D666)/H666-1)</f>
        <v>0</v>
      </c>
    </row>
    <row r="667" customFormat="false" ht="15" hidden="false" customHeight="false" outlineLevel="0" collapsed="false">
      <c r="A667" s="21"/>
      <c r="B667" s="8"/>
      <c r="C667" s="8"/>
      <c r="D667" s="19"/>
      <c r="E667" s="19"/>
      <c r="F667" s="19"/>
      <c r="G667" s="19"/>
      <c r="H667" s="19"/>
      <c r="I667" s="22" t="n">
        <f aca="false">IF(A667="",0,DAY(EOMONTH(A667,0)))</f>
        <v>0</v>
      </c>
      <c r="J667" s="23" t="n">
        <f aca="false">N(D667)-N(E667)</f>
        <v>0</v>
      </c>
      <c r="K667" s="23" t="n">
        <f aca="false">IF(I667=0,0,N(D667)/I667)</f>
        <v>0</v>
      </c>
      <c r="L667" s="24" t="n">
        <f aca="false">IF(A667="",0,IFERROR(INDEX(Tariff!$B$6:$F$13,MATCH(C667,Tariff!$A$6:$A$13,0),MATCH(B667,Tariff!$B$5:$F$5,0)),0))</f>
        <v>0</v>
      </c>
      <c r="M667" s="23" t="n">
        <f aca="false">J667*L667</f>
        <v>0</v>
      </c>
      <c r="N667" s="23" t="n">
        <f aca="false">N(F667)-M667</f>
        <v>0</v>
      </c>
      <c r="O667" s="25" t="n">
        <f aca="false">IF(M667=0,0,N667/M667)</f>
        <v>0</v>
      </c>
      <c r="P667" s="23" t="n">
        <f aca="false">N(F667)-N(G667)</f>
        <v>0</v>
      </c>
      <c r="Q667" s="25" t="n">
        <f aca="false">IF(N(H667)=0,0,N(D667)/H667-1)</f>
        <v>0</v>
      </c>
    </row>
    <row r="668" customFormat="false" ht="15" hidden="false" customHeight="false" outlineLevel="0" collapsed="false">
      <c r="A668" s="21"/>
      <c r="B668" s="8"/>
      <c r="C668" s="8"/>
      <c r="D668" s="19"/>
      <c r="E668" s="19"/>
      <c r="F668" s="19"/>
      <c r="G668" s="19"/>
      <c r="H668" s="19"/>
      <c r="I668" s="22" t="n">
        <f aca="false">IF(A668="",0,DAY(EOMONTH(A668,0)))</f>
        <v>0</v>
      </c>
      <c r="J668" s="23" t="n">
        <f aca="false">N(D668)-N(E668)</f>
        <v>0</v>
      </c>
      <c r="K668" s="23" t="n">
        <f aca="false">IF(I668=0,0,N(D668)/I668)</f>
        <v>0</v>
      </c>
      <c r="L668" s="24" t="n">
        <f aca="false">IF(A668="",0,IFERROR(INDEX(Tariff!$B$6:$F$13,MATCH(C668,Tariff!$A$6:$A$13,0),MATCH(B668,Tariff!$B$5:$F$5,0)),0))</f>
        <v>0</v>
      </c>
      <c r="M668" s="23" t="n">
        <f aca="false">J668*L668</f>
        <v>0</v>
      </c>
      <c r="N668" s="23" t="n">
        <f aca="false">N(F668)-M668</f>
        <v>0</v>
      </c>
      <c r="O668" s="25" t="n">
        <f aca="false">IF(M668=0,0,N668/M668)</f>
        <v>0</v>
      </c>
      <c r="P668" s="23" t="n">
        <f aca="false">N(F668)-N(G668)</f>
        <v>0</v>
      </c>
      <c r="Q668" s="25" t="n">
        <f aca="false">IF(N(H668)=0,0,N(D668)/H668-1)</f>
        <v>0</v>
      </c>
    </row>
    <row r="669" customFormat="false" ht="15" hidden="false" customHeight="false" outlineLevel="0" collapsed="false">
      <c r="A669" s="21"/>
      <c r="B669" s="8"/>
      <c r="C669" s="8"/>
      <c r="D669" s="19"/>
      <c r="E669" s="19"/>
      <c r="F669" s="19"/>
      <c r="G669" s="19"/>
      <c r="H669" s="19"/>
      <c r="I669" s="22" t="n">
        <f aca="false">IF(A669="",0,DAY(EOMONTH(A669,0)))</f>
        <v>0</v>
      </c>
      <c r="J669" s="23" t="n">
        <f aca="false">N(D669)-N(E669)</f>
        <v>0</v>
      </c>
      <c r="K669" s="23" t="n">
        <f aca="false">IF(I669=0,0,N(D669)/I669)</f>
        <v>0</v>
      </c>
      <c r="L669" s="24" t="n">
        <f aca="false">IF(A669="",0,IFERROR(INDEX(Tariff!$B$6:$F$13,MATCH(C669,Tariff!$A$6:$A$13,0),MATCH(B669,Tariff!$B$5:$F$5,0)),0))</f>
        <v>0</v>
      </c>
      <c r="M669" s="23" t="n">
        <f aca="false">J669*L669</f>
        <v>0</v>
      </c>
      <c r="N669" s="23" t="n">
        <f aca="false">N(F669)-M669</f>
        <v>0</v>
      </c>
      <c r="O669" s="25" t="n">
        <f aca="false">IF(M669=0,0,N669/M669)</f>
        <v>0</v>
      </c>
      <c r="P669" s="23" t="n">
        <f aca="false">N(F669)-N(G669)</f>
        <v>0</v>
      </c>
      <c r="Q669" s="25" t="n">
        <f aca="false">IF(N(H669)=0,0,N(D669)/H669-1)</f>
        <v>0</v>
      </c>
    </row>
    <row r="670" customFormat="false" ht="15" hidden="false" customHeight="false" outlineLevel="0" collapsed="false">
      <c r="A670" s="21"/>
      <c r="B670" s="8"/>
      <c r="C670" s="8"/>
      <c r="D670" s="19"/>
      <c r="E670" s="19"/>
      <c r="F670" s="19"/>
      <c r="G670" s="19"/>
      <c r="H670" s="19"/>
      <c r="I670" s="22" t="n">
        <f aca="false">IF(A670="",0,DAY(EOMONTH(A670,0)))</f>
        <v>0</v>
      </c>
      <c r="J670" s="23" t="n">
        <f aca="false">N(D670)-N(E670)</f>
        <v>0</v>
      </c>
      <c r="K670" s="23" t="n">
        <f aca="false">IF(I670=0,0,N(D670)/I670)</f>
        <v>0</v>
      </c>
      <c r="L670" s="24" t="n">
        <f aca="false">IF(A670="",0,IFERROR(INDEX(Tariff!$B$6:$F$13,MATCH(C670,Tariff!$A$6:$A$13,0),MATCH(B670,Tariff!$B$5:$F$5,0)),0))</f>
        <v>0</v>
      </c>
      <c r="M670" s="23" t="n">
        <f aca="false">J670*L670</f>
        <v>0</v>
      </c>
      <c r="N670" s="23" t="n">
        <f aca="false">N(F670)-M670</f>
        <v>0</v>
      </c>
      <c r="O670" s="25" t="n">
        <f aca="false">IF(M670=0,0,N670/M670)</f>
        <v>0</v>
      </c>
      <c r="P670" s="23" t="n">
        <f aca="false">N(F670)-N(G670)</f>
        <v>0</v>
      </c>
      <c r="Q670" s="25" t="n">
        <f aca="false">IF(N(H670)=0,0,N(D670)/H670-1)</f>
        <v>0</v>
      </c>
    </row>
    <row r="671" customFormat="false" ht="15" hidden="false" customHeight="false" outlineLevel="0" collapsed="false">
      <c r="A671" s="21"/>
      <c r="B671" s="8"/>
      <c r="C671" s="8"/>
      <c r="D671" s="19"/>
      <c r="E671" s="19"/>
      <c r="F671" s="19"/>
      <c r="G671" s="19"/>
      <c r="H671" s="19"/>
      <c r="I671" s="22" t="n">
        <f aca="false">IF(A671="",0,DAY(EOMONTH(A671,0)))</f>
        <v>0</v>
      </c>
      <c r="J671" s="23" t="n">
        <f aca="false">N(D671)-N(E671)</f>
        <v>0</v>
      </c>
      <c r="K671" s="23" t="n">
        <f aca="false">IF(I671=0,0,N(D671)/I671)</f>
        <v>0</v>
      </c>
      <c r="L671" s="24" t="n">
        <f aca="false">IF(A671="",0,IFERROR(INDEX(Tariff!$B$6:$F$13,MATCH(C671,Tariff!$A$6:$A$13,0),MATCH(B671,Tariff!$B$5:$F$5,0)),0))</f>
        <v>0</v>
      </c>
      <c r="M671" s="23" t="n">
        <f aca="false">J671*L671</f>
        <v>0</v>
      </c>
      <c r="N671" s="23" t="n">
        <f aca="false">N(F671)-M671</f>
        <v>0</v>
      </c>
      <c r="O671" s="25" t="n">
        <f aca="false">IF(M671=0,0,N671/M671)</f>
        <v>0</v>
      </c>
      <c r="P671" s="23" t="n">
        <f aca="false">N(F671)-N(G671)</f>
        <v>0</v>
      </c>
      <c r="Q671" s="25" t="n">
        <f aca="false">IF(N(H671)=0,0,N(D671)/H671-1)</f>
        <v>0</v>
      </c>
    </row>
    <row r="672" customFormat="false" ht="15" hidden="false" customHeight="false" outlineLevel="0" collapsed="false">
      <c r="A672" s="21"/>
      <c r="B672" s="8"/>
      <c r="C672" s="8"/>
      <c r="D672" s="19"/>
      <c r="E672" s="19"/>
      <c r="F672" s="19"/>
      <c r="G672" s="19"/>
      <c r="H672" s="19"/>
      <c r="I672" s="22" t="n">
        <f aca="false">IF(A672="",0,DAY(EOMONTH(A672,0)))</f>
        <v>0</v>
      </c>
      <c r="J672" s="23" t="n">
        <f aca="false">N(D672)-N(E672)</f>
        <v>0</v>
      </c>
      <c r="K672" s="23" t="n">
        <f aca="false">IF(I672=0,0,N(D672)/I672)</f>
        <v>0</v>
      </c>
      <c r="L672" s="24" t="n">
        <f aca="false">IF(A672="",0,IFERROR(INDEX(Tariff!$B$6:$F$13,MATCH(C672,Tariff!$A$6:$A$13,0),MATCH(B672,Tariff!$B$5:$F$5,0)),0))</f>
        <v>0</v>
      </c>
      <c r="M672" s="23" t="n">
        <f aca="false">J672*L672</f>
        <v>0</v>
      </c>
      <c r="N672" s="23" t="n">
        <f aca="false">N(F672)-M672</f>
        <v>0</v>
      </c>
      <c r="O672" s="25" t="n">
        <f aca="false">IF(M672=0,0,N672/M672)</f>
        <v>0</v>
      </c>
      <c r="P672" s="23" t="n">
        <f aca="false">N(F672)-N(G672)</f>
        <v>0</v>
      </c>
      <c r="Q672" s="25" t="n">
        <f aca="false">IF(N(H672)=0,0,N(D672)/H672-1)</f>
        <v>0</v>
      </c>
    </row>
    <row r="673" customFormat="false" ht="15" hidden="false" customHeight="false" outlineLevel="0" collapsed="false">
      <c r="A673" s="21"/>
      <c r="B673" s="8"/>
      <c r="C673" s="8"/>
      <c r="D673" s="19"/>
      <c r="E673" s="19"/>
      <c r="F673" s="19"/>
      <c r="G673" s="19"/>
      <c r="H673" s="19"/>
      <c r="I673" s="22" t="n">
        <f aca="false">IF(A673="",0,DAY(EOMONTH(A673,0)))</f>
        <v>0</v>
      </c>
      <c r="J673" s="23" t="n">
        <f aca="false">N(D673)-N(E673)</f>
        <v>0</v>
      </c>
      <c r="K673" s="23" t="n">
        <f aca="false">IF(I673=0,0,N(D673)/I673)</f>
        <v>0</v>
      </c>
      <c r="L673" s="24" t="n">
        <f aca="false">IF(A673="",0,IFERROR(INDEX(Tariff!$B$6:$F$13,MATCH(C673,Tariff!$A$6:$A$13,0),MATCH(B673,Tariff!$B$5:$F$5,0)),0))</f>
        <v>0</v>
      </c>
      <c r="M673" s="23" t="n">
        <f aca="false">J673*L673</f>
        <v>0</v>
      </c>
      <c r="N673" s="23" t="n">
        <f aca="false">N(F673)-M673</f>
        <v>0</v>
      </c>
      <c r="O673" s="25" t="n">
        <f aca="false">IF(M673=0,0,N673/M673)</f>
        <v>0</v>
      </c>
      <c r="P673" s="23" t="n">
        <f aca="false">N(F673)-N(G673)</f>
        <v>0</v>
      </c>
      <c r="Q673" s="25" t="n">
        <f aca="false">IF(N(H673)=0,0,N(D673)/H673-1)</f>
        <v>0</v>
      </c>
    </row>
    <row r="674" customFormat="false" ht="15" hidden="false" customHeight="false" outlineLevel="0" collapsed="false">
      <c r="A674" s="21"/>
      <c r="B674" s="8"/>
      <c r="C674" s="8"/>
      <c r="D674" s="19"/>
      <c r="E674" s="19"/>
      <c r="F674" s="19"/>
      <c r="G674" s="19"/>
      <c r="H674" s="19"/>
      <c r="I674" s="22" t="n">
        <f aca="false">IF(A674="",0,DAY(EOMONTH(A674,0)))</f>
        <v>0</v>
      </c>
      <c r="J674" s="23" t="n">
        <f aca="false">N(D674)-N(E674)</f>
        <v>0</v>
      </c>
      <c r="K674" s="23" t="n">
        <f aca="false">IF(I674=0,0,N(D674)/I674)</f>
        <v>0</v>
      </c>
      <c r="L674" s="24" t="n">
        <f aca="false">IF(A674="",0,IFERROR(INDEX(Tariff!$B$6:$F$13,MATCH(C674,Tariff!$A$6:$A$13,0),MATCH(B674,Tariff!$B$5:$F$5,0)),0))</f>
        <v>0</v>
      </c>
      <c r="M674" s="23" t="n">
        <f aca="false">J674*L674</f>
        <v>0</v>
      </c>
      <c r="N674" s="23" t="n">
        <f aca="false">N(F674)-M674</f>
        <v>0</v>
      </c>
      <c r="O674" s="25" t="n">
        <f aca="false">IF(M674=0,0,N674/M674)</f>
        <v>0</v>
      </c>
      <c r="P674" s="23" t="n">
        <f aca="false">N(F674)-N(G674)</f>
        <v>0</v>
      </c>
      <c r="Q674" s="25" t="n">
        <f aca="false">IF(N(H674)=0,0,N(D674)/H674-1)</f>
        <v>0</v>
      </c>
    </row>
    <row r="675" customFormat="false" ht="15" hidden="false" customHeight="false" outlineLevel="0" collapsed="false">
      <c r="A675" s="21"/>
      <c r="B675" s="8"/>
      <c r="C675" s="8"/>
      <c r="D675" s="19"/>
      <c r="E675" s="19"/>
      <c r="F675" s="19"/>
      <c r="G675" s="19"/>
      <c r="H675" s="19"/>
      <c r="I675" s="22" t="n">
        <f aca="false">IF(A675="",0,DAY(EOMONTH(A675,0)))</f>
        <v>0</v>
      </c>
      <c r="J675" s="23" t="n">
        <f aca="false">N(D675)-N(E675)</f>
        <v>0</v>
      </c>
      <c r="K675" s="23" t="n">
        <f aca="false">IF(I675=0,0,N(D675)/I675)</f>
        <v>0</v>
      </c>
      <c r="L675" s="24" t="n">
        <f aca="false">IF(A675="",0,IFERROR(INDEX(Tariff!$B$6:$F$13,MATCH(C675,Tariff!$A$6:$A$13,0),MATCH(B675,Tariff!$B$5:$F$5,0)),0))</f>
        <v>0</v>
      </c>
      <c r="M675" s="23" t="n">
        <f aca="false">J675*L675</f>
        <v>0</v>
      </c>
      <c r="N675" s="23" t="n">
        <f aca="false">N(F675)-M675</f>
        <v>0</v>
      </c>
      <c r="O675" s="25" t="n">
        <f aca="false">IF(M675=0,0,N675/M675)</f>
        <v>0</v>
      </c>
      <c r="P675" s="23" t="n">
        <f aca="false">N(F675)-N(G675)</f>
        <v>0</v>
      </c>
      <c r="Q675" s="25" t="n">
        <f aca="false">IF(N(H675)=0,0,N(D675)/H675-1)</f>
        <v>0</v>
      </c>
    </row>
    <row r="676" customFormat="false" ht="15" hidden="false" customHeight="false" outlineLevel="0" collapsed="false">
      <c r="A676" s="21"/>
      <c r="B676" s="8"/>
      <c r="C676" s="8"/>
      <c r="D676" s="19"/>
      <c r="E676" s="19"/>
      <c r="F676" s="19"/>
      <c r="G676" s="19"/>
      <c r="H676" s="19"/>
      <c r="I676" s="22" t="n">
        <f aca="false">IF(A676="",0,DAY(EOMONTH(A676,0)))</f>
        <v>0</v>
      </c>
      <c r="J676" s="23" t="n">
        <f aca="false">N(D676)-N(E676)</f>
        <v>0</v>
      </c>
      <c r="K676" s="23" t="n">
        <f aca="false">IF(I676=0,0,N(D676)/I676)</f>
        <v>0</v>
      </c>
      <c r="L676" s="24" t="n">
        <f aca="false">IF(A676="",0,IFERROR(INDEX(Tariff!$B$6:$F$13,MATCH(C676,Tariff!$A$6:$A$13,0),MATCH(B676,Tariff!$B$5:$F$5,0)),0))</f>
        <v>0</v>
      </c>
      <c r="M676" s="23" t="n">
        <f aca="false">J676*L676</f>
        <v>0</v>
      </c>
      <c r="N676" s="23" t="n">
        <f aca="false">N(F676)-M676</f>
        <v>0</v>
      </c>
      <c r="O676" s="25" t="n">
        <f aca="false">IF(M676=0,0,N676/M676)</f>
        <v>0</v>
      </c>
      <c r="P676" s="23" t="n">
        <f aca="false">N(F676)-N(G676)</f>
        <v>0</v>
      </c>
      <c r="Q676" s="25" t="n">
        <f aca="false">IF(N(H676)=0,0,N(D676)/H676-1)</f>
        <v>0</v>
      </c>
    </row>
    <row r="677" customFormat="false" ht="15" hidden="false" customHeight="false" outlineLevel="0" collapsed="false">
      <c r="A677" s="21"/>
      <c r="B677" s="8"/>
      <c r="C677" s="8"/>
      <c r="D677" s="19"/>
      <c r="E677" s="19"/>
      <c r="F677" s="19"/>
      <c r="G677" s="19"/>
      <c r="H677" s="19"/>
      <c r="I677" s="22" t="n">
        <f aca="false">IF(A677="",0,DAY(EOMONTH(A677,0)))</f>
        <v>0</v>
      </c>
      <c r="J677" s="23" t="n">
        <f aca="false">N(D677)-N(E677)</f>
        <v>0</v>
      </c>
      <c r="K677" s="23" t="n">
        <f aca="false">IF(I677=0,0,N(D677)/I677)</f>
        <v>0</v>
      </c>
      <c r="L677" s="24" t="n">
        <f aca="false">IF(A677="",0,IFERROR(INDEX(Tariff!$B$6:$F$13,MATCH(C677,Tariff!$A$6:$A$13,0),MATCH(B677,Tariff!$B$5:$F$5,0)),0))</f>
        <v>0</v>
      </c>
      <c r="M677" s="23" t="n">
        <f aca="false">J677*L677</f>
        <v>0</v>
      </c>
      <c r="N677" s="23" t="n">
        <f aca="false">N(F677)-M677</f>
        <v>0</v>
      </c>
      <c r="O677" s="25" t="n">
        <f aca="false">IF(M677=0,0,N677/M677)</f>
        <v>0</v>
      </c>
      <c r="P677" s="23" t="n">
        <f aca="false">N(F677)-N(G677)</f>
        <v>0</v>
      </c>
      <c r="Q677" s="25" t="n">
        <f aca="false">IF(N(H677)=0,0,N(D677)/H677-1)</f>
        <v>0</v>
      </c>
    </row>
    <row r="678" customFormat="false" ht="15" hidden="false" customHeight="false" outlineLevel="0" collapsed="false">
      <c r="A678" s="21"/>
      <c r="B678" s="8"/>
      <c r="C678" s="8"/>
      <c r="D678" s="19"/>
      <c r="E678" s="19"/>
      <c r="F678" s="19"/>
      <c r="G678" s="19"/>
      <c r="H678" s="19"/>
      <c r="I678" s="22" t="n">
        <f aca="false">IF(A678="",0,DAY(EOMONTH(A678,0)))</f>
        <v>0</v>
      </c>
      <c r="J678" s="23" t="n">
        <f aca="false">N(D678)-N(E678)</f>
        <v>0</v>
      </c>
      <c r="K678" s="23" t="n">
        <f aca="false">IF(I678=0,0,N(D678)/I678)</f>
        <v>0</v>
      </c>
      <c r="L678" s="24" t="n">
        <f aca="false">IF(A678="",0,IFERROR(INDEX(Tariff!$B$6:$F$13,MATCH(C678,Tariff!$A$6:$A$13,0),MATCH(B678,Tariff!$B$5:$F$5,0)),0))</f>
        <v>0</v>
      </c>
      <c r="M678" s="23" t="n">
        <f aca="false">J678*L678</f>
        <v>0</v>
      </c>
      <c r="N678" s="23" t="n">
        <f aca="false">N(F678)-M678</f>
        <v>0</v>
      </c>
      <c r="O678" s="25" t="n">
        <f aca="false">IF(M678=0,0,N678/M678)</f>
        <v>0</v>
      </c>
      <c r="P678" s="23" t="n">
        <f aca="false">N(F678)-N(G678)</f>
        <v>0</v>
      </c>
      <c r="Q678" s="25" t="n">
        <f aca="false">IF(N(H678)=0,0,N(D678)/H678-1)</f>
        <v>0</v>
      </c>
    </row>
    <row r="679" customFormat="false" ht="15" hidden="false" customHeight="false" outlineLevel="0" collapsed="false">
      <c r="A679" s="21"/>
      <c r="B679" s="8"/>
      <c r="C679" s="8"/>
      <c r="D679" s="19"/>
      <c r="E679" s="19"/>
      <c r="F679" s="19"/>
      <c r="G679" s="19"/>
      <c r="H679" s="19"/>
      <c r="I679" s="22" t="n">
        <f aca="false">IF(A679="",0,DAY(EOMONTH(A679,0)))</f>
        <v>0</v>
      </c>
      <c r="J679" s="23" t="n">
        <f aca="false">N(D679)-N(E679)</f>
        <v>0</v>
      </c>
      <c r="K679" s="23" t="n">
        <f aca="false">IF(I679=0,0,N(D679)/I679)</f>
        <v>0</v>
      </c>
      <c r="L679" s="24" t="n">
        <f aca="false">IF(A679="",0,IFERROR(INDEX(Tariff!$B$6:$F$13,MATCH(C679,Tariff!$A$6:$A$13,0),MATCH(B679,Tariff!$B$5:$F$5,0)),0))</f>
        <v>0</v>
      </c>
      <c r="M679" s="23" t="n">
        <f aca="false">J679*L679</f>
        <v>0</v>
      </c>
      <c r="N679" s="23" t="n">
        <f aca="false">N(F679)-M679</f>
        <v>0</v>
      </c>
      <c r="O679" s="25" t="n">
        <f aca="false">IF(M679=0,0,N679/M679)</f>
        <v>0</v>
      </c>
      <c r="P679" s="23" t="n">
        <f aca="false">N(F679)-N(G679)</f>
        <v>0</v>
      </c>
      <c r="Q679" s="25" t="n">
        <f aca="false">IF(N(H679)=0,0,N(D679)/H679-1)</f>
        <v>0</v>
      </c>
    </row>
    <row r="680" customFormat="false" ht="15" hidden="false" customHeight="false" outlineLevel="0" collapsed="false">
      <c r="A680" s="21"/>
      <c r="B680" s="8"/>
      <c r="C680" s="8"/>
      <c r="D680" s="19"/>
      <c r="E680" s="19"/>
      <c r="F680" s="19"/>
      <c r="G680" s="19"/>
      <c r="H680" s="19"/>
      <c r="I680" s="22" t="n">
        <f aca="false">IF(A680="",0,DAY(EOMONTH(A680,0)))</f>
        <v>0</v>
      </c>
      <c r="J680" s="23" t="n">
        <f aca="false">N(D680)-N(E680)</f>
        <v>0</v>
      </c>
      <c r="K680" s="23" t="n">
        <f aca="false">IF(I680=0,0,N(D680)/I680)</f>
        <v>0</v>
      </c>
      <c r="L680" s="24" t="n">
        <f aca="false">IF(A680="",0,IFERROR(INDEX(Tariff!$B$6:$F$13,MATCH(C680,Tariff!$A$6:$A$13,0),MATCH(B680,Tariff!$B$5:$F$5,0)),0))</f>
        <v>0</v>
      </c>
      <c r="M680" s="23" t="n">
        <f aca="false">J680*L680</f>
        <v>0</v>
      </c>
      <c r="N680" s="23" t="n">
        <f aca="false">N(F680)-M680</f>
        <v>0</v>
      </c>
      <c r="O680" s="25" t="n">
        <f aca="false">IF(M680=0,0,N680/M680)</f>
        <v>0</v>
      </c>
      <c r="P680" s="23" t="n">
        <f aca="false">N(F680)-N(G680)</f>
        <v>0</v>
      </c>
      <c r="Q680" s="25" t="n">
        <f aca="false">IF(N(H680)=0,0,N(D680)/H680-1)</f>
        <v>0</v>
      </c>
    </row>
    <row r="681" customFormat="false" ht="15" hidden="false" customHeight="false" outlineLevel="0" collapsed="false">
      <c r="A681" s="21"/>
      <c r="B681" s="8"/>
      <c r="C681" s="8"/>
      <c r="D681" s="19"/>
      <c r="E681" s="19"/>
      <c r="F681" s="19"/>
      <c r="G681" s="19"/>
      <c r="H681" s="19"/>
      <c r="I681" s="22" t="n">
        <f aca="false">IF(A681="",0,DAY(EOMONTH(A681,0)))</f>
        <v>0</v>
      </c>
      <c r="J681" s="23" t="n">
        <f aca="false">N(D681)-N(E681)</f>
        <v>0</v>
      </c>
      <c r="K681" s="23" t="n">
        <f aca="false">IF(I681=0,0,N(D681)/I681)</f>
        <v>0</v>
      </c>
      <c r="L681" s="24" t="n">
        <f aca="false">IF(A681="",0,IFERROR(INDEX(Tariff!$B$6:$F$13,MATCH(C681,Tariff!$A$6:$A$13,0),MATCH(B681,Tariff!$B$5:$F$5,0)),0))</f>
        <v>0</v>
      </c>
      <c r="M681" s="23" t="n">
        <f aca="false">J681*L681</f>
        <v>0</v>
      </c>
      <c r="N681" s="23" t="n">
        <f aca="false">N(F681)-M681</f>
        <v>0</v>
      </c>
      <c r="O681" s="25" t="n">
        <f aca="false">IF(M681=0,0,N681/M681)</f>
        <v>0</v>
      </c>
      <c r="P681" s="23" t="n">
        <f aca="false">N(F681)-N(G681)</f>
        <v>0</v>
      </c>
      <c r="Q681" s="25" t="n">
        <f aca="false">IF(N(H681)=0,0,N(D681)/H681-1)</f>
        <v>0</v>
      </c>
    </row>
    <row r="682" customFormat="false" ht="15" hidden="false" customHeight="false" outlineLevel="0" collapsed="false">
      <c r="A682" s="21"/>
      <c r="B682" s="8"/>
      <c r="C682" s="8"/>
      <c r="D682" s="19"/>
      <c r="E682" s="19"/>
      <c r="F682" s="19"/>
      <c r="G682" s="19"/>
      <c r="H682" s="19"/>
      <c r="I682" s="22" t="n">
        <f aca="false">IF(A682="",0,DAY(EOMONTH(A682,0)))</f>
        <v>0</v>
      </c>
      <c r="J682" s="23" t="n">
        <f aca="false">N(D682)-N(E682)</f>
        <v>0</v>
      </c>
      <c r="K682" s="23" t="n">
        <f aca="false">IF(I682=0,0,N(D682)/I682)</f>
        <v>0</v>
      </c>
      <c r="L682" s="24" t="n">
        <f aca="false">IF(A682="",0,IFERROR(INDEX(Tariff!$B$6:$F$13,MATCH(C682,Tariff!$A$6:$A$13,0),MATCH(B682,Tariff!$B$5:$F$5,0)),0))</f>
        <v>0</v>
      </c>
      <c r="M682" s="23" t="n">
        <f aca="false">J682*L682</f>
        <v>0</v>
      </c>
      <c r="N682" s="23" t="n">
        <f aca="false">N(F682)-M682</f>
        <v>0</v>
      </c>
      <c r="O682" s="25" t="n">
        <f aca="false">IF(M682=0,0,N682/M682)</f>
        <v>0</v>
      </c>
      <c r="P682" s="23" t="n">
        <f aca="false">N(F682)-N(G682)</f>
        <v>0</v>
      </c>
      <c r="Q682" s="25" t="n">
        <f aca="false">IF(N(H682)=0,0,N(D682)/H682-1)</f>
        <v>0</v>
      </c>
    </row>
    <row r="683" customFormat="false" ht="15" hidden="false" customHeight="false" outlineLevel="0" collapsed="false">
      <c r="A683" s="21"/>
      <c r="B683" s="8"/>
      <c r="C683" s="8"/>
      <c r="D683" s="19"/>
      <c r="E683" s="19"/>
      <c r="F683" s="19"/>
      <c r="G683" s="19"/>
      <c r="H683" s="19"/>
      <c r="I683" s="22" t="n">
        <f aca="false">IF(A683="",0,DAY(EOMONTH(A683,0)))</f>
        <v>0</v>
      </c>
      <c r="J683" s="23" t="n">
        <f aca="false">N(D683)-N(E683)</f>
        <v>0</v>
      </c>
      <c r="K683" s="23" t="n">
        <f aca="false">IF(I683=0,0,N(D683)/I683)</f>
        <v>0</v>
      </c>
      <c r="L683" s="24" t="n">
        <f aca="false">IF(A683="",0,IFERROR(INDEX(Tariff!$B$6:$F$13,MATCH(C683,Tariff!$A$6:$A$13,0),MATCH(B683,Tariff!$B$5:$F$5,0)),0))</f>
        <v>0</v>
      </c>
      <c r="M683" s="23" t="n">
        <f aca="false">J683*L683</f>
        <v>0</v>
      </c>
      <c r="N683" s="23" t="n">
        <f aca="false">N(F683)-M683</f>
        <v>0</v>
      </c>
      <c r="O683" s="25" t="n">
        <f aca="false">IF(M683=0,0,N683/M683)</f>
        <v>0</v>
      </c>
      <c r="P683" s="23" t="n">
        <f aca="false">N(F683)-N(G683)</f>
        <v>0</v>
      </c>
      <c r="Q683" s="25" t="n">
        <f aca="false">IF(N(H683)=0,0,N(D683)/H683-1)</f>
        <v>0</v>
      </c>
    </row>
    <row r="684" customFormat="false" ht="15" hidden="false" customHeight="false" outlineLevel="0" collapsed="false">
      <c r="A684" s="21"/>
      <c r="B684" s="8"/>
      <c r="C684" s="8"/>
      <c r="D684" s="19"/>
      <c r="E684" s="19"/>
      <c r="F684" s="19"/>
      <c r="G684" s="19"/>
      <c r="H684" s="19"/>
      <c r="I684" s="22" t="n">
        <f aca="false">IF(A684="",0,DAY(EOMONTH(A684,0)))</f>
        <v>0</v>
      </c>
      <c r="J684" s="23" t="n">
        <f aca="false">N(D684)-N(E684)</f>
        <v>0</v>
      </c>
      <c r="K684" s="23" t="n">
        <f aca="false">IF(I684=0,0,N(D684)/I684)</f>
        <v>0</v>
      </c>
      <c r="L684" s="24" t="n">
        <f aca="false">IF(A684="",0,IFERROR(INDEX(Tariff!$B$6:$F$13,MATCH(C684,Tariff!$A$6:$A$13,0),MATCH(B684,Tariff!$B$5:$F$5,0)),0))</f>
        <v>0</v>
      </c>
      <c r="M684" s="23" t="n">
        <f aca="false">J684*L684</f>
        <v>0</v>
      </c>
      <c r="N684" s="23" t="n">
        <f aca="false">N(F684)-M684</f>
        <v>0</v>
      </c>
      <c r="O684" s="25" t="n">
        <f aca="false">IF(M684=0,0,N684/M684)</f>
        <v>0</v>
      </c>
      <c r="P684" s="23" t="n">
        <f aca="false">N(F684)-N(G684)</f>
        <v>0</v>
      </c>
      <c r="Q684" s="25" t="n">
        <f aca="false">IF(N(H684)=0,0,N(D684)/H684-1)</f>
        <v>0</v>
      </c>
    </row>
    <row r="685" customFormat="false" ht="15" hidden="false" customHeight="false" outlineLevel="0" collapsed="false">
      <c r="A685" s="21"/>
      <c r="B685" s="8"/>
      <c r="C685" s="8"/>
      <c r="D685" s="19"/>
      <c r="E685" s="19"/>
      <c r="F685" s="19"/>
      <c r="G685" s="19"/>
      <c r="H685" s="19"/>
      <c r="I685" s="22" t="n">
        <f aca="false">IF(A685="",0,DAY(EOMONTH(A685,0)))</f>
        <v>0</v>
      </c>
      <c r="J685" s="23" t="n">
        <f aca="false">N(D685)-N(E685)</f>
        <v>0</v>
      </c>
      <c r="K685" s="23" t="n">
        <f aca="false">IF(I685=0,0,N(D685)/I685)</f>
        <v>0</v>
      </c>
      <c r="L685" s="24" t="n">
        <f aca="false">IF(A685="",0,IFERROR(INDEX(Tariff!$B$6:$F$13,MATCH(C685,Tariff!$A$6:$A$13,0),MATCH(B685,Tariff!$B$5:$F$5,0)),0))</f>
        <v>0</v>
      </c>
      <c r="M685" s="23" t="n">
        <f aca="false">J685*L685</f>
        <v>0</v>
      </c>
      <c r="N685" s="23" t="n">
        <f aca="false">N(F685)-M685</f>
        <v>0</v>
      </c>
      <c r="O685" s="25" t="n">
        <f aca="false">IF(M685=0,0,N685/M685)</f>
        <v>0</v>
      </c>
      <c r="P685" s="23" t="n">
        <f aca="false">N(F685)-N(G685)</f>
        <v>0</v>
      </c>
      <c r="Q685" s="25" t="n">
        <f aca="false">IF(N(H685)=0,0,N(D685)/H685-1)</f>
        <v>0</v>
      </c>
    </row>
    <row r="686" customFormat="false" ht="15" hidden="false" customHeight="false" outlineLevel="0" collapsed="false">
      <c r="A686" s="21"/>
      <c r="B686" s="8"/>
      <c r="C686" s="8"/>
      <c r="D686" s="19"/>
      <c r="E686" s="19"/>
      <c r="F686" s="19"/>
      <c r="G686" s="19"/>
      <c r="H686" s="19"/>
      <c r="I686" s="22" t="n">
        <f aca="false">IF(A686="",0,DAY(EOMONTH(A686,0)))</f>
        <v>0</v>
      </c>
      <c r="J686" s="23" t="n">
        <f aca="false">N(D686)-N(E686)</f>
        <v>0</v>
      </c>
      <c r="K686" s="23" t="n">
        <f aca="false">IF(I686=0,0,N(D686)/I686)</f>
        <v>0</v>
      </c>
      <c r="L686" s="24" t="n">
        <f aca="false">IF(A686="",0,IFERROR(INDEX(Tariff!$B$6:$F$13,MATCH(C686,Tariff!$A$6:$A$13,0),MATCH(B686,Tariff!$B$5:$F$5,0)),0))</f>
        <v>0</v>
      </c>
      <c r="M686" s="23" t="n">
        <f aca="false">J686*L686</f>
        <v>0</v>
      </c>
      <c r="N686" s="23" t="n">
        <f aca="false">N(F686)-M686</f>
        <v>0</v>
      </c>
      <c r="O686" s="25" t="n">
        <f aca="false">IF(M686=0,0,N686/M686)</f>
        <v>0</v>
      </c>
      <c r="P686" s="23" t="n">
        <f aca="false">N(F686)-N(G686)</f>
        <v>0</v>
      </c>
      <c r="Q686" s="25" t="n">
        <f aca="false">IF(N(H686)=0,0,N(D686)/H686-1)</f>
        <v>0</v>
      </c>
    </row>
    <row r="687" customFormat="false" ht="15" hidden="false" customHeight="false" outlineLevel="0" collapsed="false">
      <c r="A687" s="21"/>
      <c r="B687" s="8"/>
      <c r="C687" s="8"/>
      <c r="D687" s="19"/>
      <c r="E687" s="19"/>
      <c r="F687" s="19"/>
      <c r="G687" s="19"/>
      <c r="H687" s="19"/>
      <c r="I687" s="22" t="n">
        <f aca="false">IF(A687="",0,DAY(EOMONTH(A687,0)))</f>
        <v>0</v>
      </c>
      <c r="J687" s="23" t="n">
        <f aca="false">N(D687)-N(E687)</f>
        <v>0</v>
      </c>
      <c r="K687" s="23" t="n">
        <f aca="false">IF(I687=0,0,N(D687)/I687)</f>
        <v>0</v>
      </c>
      <c r="L687" s="24" t="n">
        <f aca="false">IF(A687="",0,IFERROR(INDEX(Tariff!$B$6:$F$13,MATCH(C687,Tariff!$A$6:$A$13,0),MATCH(B687,Tariff!$B$5:$F$5,0)),0))</f>
        <v>0</v>
      </c>
      <c r="M687" s="23" t="n">
        <f aca="false">J687*L687</f>
        <v>0</v>
      </c>
      <c r="N687" s="23" t="n">
        <f aca="false">N(F687)-M687</f>
        <v>0</v>
      </c>
      <c r="O687" s="25" t="n">
        <f aca="false">IF(M687=0,0,N687/M687)</f>
        <v>0</v>
      </c>
      <c r="P687" s="23" t="n">
        <f aca="false">N(F687)-N(G687)</f>
        <v>0</v>
      </c>
      <c r="Q687" s="25" t="n">
        <f aca="false">IF(N(H687)=0,0,N(D687)/H687-1)</f>
        <v>0</v>
      </c>
    </row>
    <row r="688" customFormat="false" ht="15" hidden="false" customHeight="false" outlineLevel="0" collapsed="false">
      <c r="A688" s="21"/>
      <c r="B688" s="8"/>
      <c r="C688" s="8"/>
      <c r="D688" s="19"/>
      <c r="E688" s="19"/>
      <c r="F688" s="19"/>
      <c r="G688" s="19"/>
      <c r="H688" s="19"/>
      <c r="I688" s="22" t="n">
        <f aca="false">IF(A688="",0,DAY(EOMONTH(A688,0)))</f>
        <v>0</v>
      </c>
      <c r="J688" s="23" t="n">
        <f aca="false">N(D688)-N(E688)</f>
        <v>0</v>
      </c>
      <c r="K688" s="23" t="n">
        <f aca="false">IF(I688=0,0,N(D688)/I688)</f>
        <v>0</v>
      </c>
      <c r="L688" s="24" t="n">
        <f aca="false">IF(A688="",0,IFERROR(INDEX(Tariff!$B$6:$F$13,MATCH(C688,Tariff!$A$6:$A$13,0),MATCH(B688,Tariff!$B$5:$F$5,0)),0))</f>
        <v>0</v>
      </c>
      <c r="M688" s="23" t="n">
        <f aca="false">J688*L688</f>
        <v>0</v>
      </c>
      <c r="N688" s="23" t="n">
        <f aca="false">N(F688)-M688</f>
        <v>0</v>
      </c>
      <c r="O688" s="25" t="n">
        <f aca="false">IF(M688=0,0,N688/M688)</f>
        <v>0</v>
      </c>
      <c r="P688" s="23" t="n">
        <f aca="false">N(F688)-N(G688)</f>
        <v>0</v>
      </c>
      <c r="Q688" s="25" t="n">
        <f aca="false">IF(N(H688)=0,0,N(D688)/H688-1)</f>
        <v>0</v>
      </c>
    </row>
    <row r="689" customFormat="false" ht="15" hidden="false" customHeight="false" outlineLevel="0" collapsed="false">
      <c r="A689" s="21"/>
      <c r="B689" s="8"/>
      <c r="C689" s="8"/>
      <c r="D689" s="19"/>
      <c r="E689" s="19"/>
      <c r="F689" s="19"/>
      <c r="G689" s="19"/>
      <c r="H689" s="19"/>
      <c r="I689" s="22" t="n">
        <f aca="false">IF(A689="",0,DAY(EOMONTH(A689,0)))</f>
        <v>0</v>
      </c>
      <c r="J689" s="23" t="n">
        <f aca="false">N(D689)-N(E689)</f>
        <v>0</v>
      </c>
      <c r="K689" s="23" t="n">
        <f aca="false">IF(I689=0,0,N(D689)/I689)</f>
        <v>0</v>
      </c>
      <c r="L689" s="24" t="n">
        <f aca="false">IF(A689="",0,IFERROR(INDEX(Tariff!$B$6:$F$13,MATCH(C689,Tariff!$A$6:$A$13,0),MATCH(B689,Tariff!$B$5:$F$5,0)),0))</f>
        <v>0</v>
      </c>
      <c r="M689" s="23" t="n">
        <f aca="false">J689*L689</f>
        <v>0</v>
      </c>
      <c r="N689" s="23" t="n">
        <f aca="false">N(F689)-M689</f>
        <v>0</v>
      </c>
      <c r="O689" s="25" t="n">
        <f aca="false">IF(M689=0,0,N689/M689)</f>
        <v>0</v>
      </c>
      <c r="P689" s="23" t="n">
        <f aca="false">N(F689)-N(G689)</f>
        <v>0</v>
      </c>
      <c r="Q689" s="25" t="n">
        <f aca="false">IF(N(H689)=0,0,N(D689)/H689-1)</f>
        <v>0</v>
      </c>
    </row>
    <row r="690" customFormat="false" ht="15" hidden="false" customHeight="false" outlineLevel="0" collapsed="false">
      <c r="A690" s="21"/>
      <c r="B690" s="8"/>
      <c r="C690" s="8"/>
      <c r="D690" s="19"/>
      <c r="E690" s="19"/>
      <c r="F690" s="19"/>
      <c r="G690" s="19"/>
      <c r="H690" s="19"/>
      <c r="I690" s="22" t="n">
        <f aca="false">IF(A690="",0,DAY(EOMONTH(A690,0)))</f>
        <v>0</v>
      </c>
      <c r="J690" s="23" t="n">
        <f aca="false">N(D690)-N(E690)</f>
        <v>0</v>
      </c>
      <c r="K690" s="23" t="n">
        <f aca="false">IF(I690=0,0,N(D690)/I690)</f>
        <v>0</v>
      </c>
      <c r="L690" s="24" t="n">
        <f aca="false">IF(A690="",0,IFERROR(INDEX(Tariff!$B$6:$F$13,MATCH(C690,Tariff!$A$6:$A$13,0),MATCH(B690,Tariff!$B$5:$F$5,0)),0))</f>
        <v>0</v>
      </c>
      <c r="M690" s="23" t="n">
        <f aca="false">J690*L690</f>
        <v>0</v>
      </c>
      <c r="N690" s="23" t="n">
        <f aca="false">N(F690)-M690</f>
        <v>0</v>
      </c>
      <c r="O690" s="25" t="n">
        <f aca="false">IF(M690=0,0,N690/M690)</f>
        <v>0</v>
      </c>
      <c r="P690" s="23" t="n">
        <f aca="false">N(F690)-N(G690)</f>
        <v>0</v>
      </c>
      <c r="Q690" s="25" t="n">
        <f aca="false">IF(N(H690)=0,0,N(D690)/H690-1)</f>
        <v>0</v>
      </c>
    </row>
    <row r="691" customFormat="false" ht="15" hidden="false" customHeight="false" outlineLevel="0" collapsed="false">
      <c r="A691" s="21"/>
      <c r="B691" s="8"/>
      <c r="C691" s="8"/>
      <c r="D691" s="19"/>
      <c r="E691" s="19"/>
      <c r="F691" s="19"/>
      <c r="G691" s="19"/>
      <c r="H691" s="19"/>
      <c r="I691" s="22" t="n">
        <f aca="false">IF(A691="",0,DAY(EOMONTH(A691,0)))</f>
        <v>0</v>
      </c>
      <c r="J691" s="23" t="n">
        <f aca="false">N(D691)-N(E691)</f>
        <v>0</v>
      </c>
      <c r="K691" s="23" t="n">
        <f aca="false">IF(I691=0,0,N(D691)/I691)</f>
        <v>0</v>
      </c>
      <c r="L691" s="24" t="n">
        <f aca="false">IF(A691="",0,IFERROR(INDEX(Tariff!$B$6:$F$13,MATCH(C691,Tariff!$A$6:$A$13,0),MATCH(B691,Tariff!$B$5:$F$5,0)),0))</f>
        <v>0</v>
      </c>
      <c r="M691" s="23" t="n">
        <f aca="false">J691*L691</f>
        <v>0</v>
      </c>
      <c r="N691" s="23" t="n">
        <f aca="false">N(F691)-M691</f>
        <v>0</v>
      </c>
      <c r="O691" s="25" t="n">
        <f aca="false">IF(M691=0,0,N691/M691)</f>
        <v>0</v>
      </c>
      <c r="P691" s="23" t="n">
        <f aca="false">N(F691)-N(G691)</f>
        <v>0</v>
      </c>
      <c r="Q691" s="25" t="n">
        <f aca="false">IF(N(H691)=0,0,N(D691)/H691-1)</f>
        <v>0</v>
      </c>
    </row>
    <row r="692" customFormat="false" ht="15" hidden="false" customHeight="false" outlineLevel="0" collapsed="false">
      <c r="A692" s="21"/>
      <c r="B692" s="8"/>
      <c r="C692" s="8"/>
      <c r="D692" s="19"/>
      <c r="E692" s="19"/>
      <c r="F692" s="19"/>
      <c r="G692" s="19"/>
      <c r="H692" s="19"/>
      <c r="I692" s="22" t="n">
        <f aca="false">IF(A692="",0,DAY(EOMONTH(A692,0)))</f>
        <v>0</v>
      </c>
      <c r="J692" s="23" t="n">
        <f aca="false">N(D692)-N(E692)</f>
        <v>0</v>
      </c>
      <c r="K692" s="23" t="n">
        <f aca="false">IF(I692=0,0,N(D692)/I692)</f>
        <v>0</v>
      </c>
      <c r="L692" s="24" t="n">
        <f aca="false">IF(A692="",0,IFERROR(INDEX(Tariff!$B$6:$F$13,MATCH(C692,Tariff!$A$6:$A$13,0),MATCH(B692,Tariff!$B$5:$F$5,0)),0))</f>
        <v>0</v>
      </c>
      <c r="M692" s="23" t="n">
        <f aca="false">J692*L692</f>
        <v>0</v>
      </c>
      <c r="N692" s="23" t="n">
        <f aca="false">N(F692)-M692</f>
        <v>0</v>
      </c>
      <c r="O692" s="25" t="n">
        <f aca="false">IF(M692=0,0,N692/M692)</f>
        <v>0</v>
      </c>
      <c r="P692" s="23" t="n">
        <f aca="false">N(F692)-N(G692)</f>
        <v>0</v>
      </c>
      <c r="Q692" s="25" t="n">
        <f aca="false">IF(N(H692)=0,0,N(D692)/H692-1)</f>
        <v>0</v>
      </c>
    </row>
    <row r="693" customFormat="false" ht="15" hidden="false" customHeight="false" outlineLevel="0" collapsed="false">
      <c r="A693" s="21"/>
      <c r="B693" s="8"/>
      <c r="C693" s="8"/>
      <c r="D693" s="19"/>
      <c r="E693" s="19"/>
      <c r="F693" s="19"/>
      <c r="G693" s="19"/>
      <c r="H693" s="19"/>
      <c r="I693" s="22" t="n">
        <f aca="false">IF(A693="",0,DAY(EOMONTH(A693,0)))</f>
        <v>0</v>
      </c>
      <c r="J693" s="23" t="n">
        <f aca="false">N(D693)-N(E693)</f>
        <v>0</v>
      </c>
      <c r="K693" s="23" t="n">
        <f aca="false">IF(I693=0,0,N(D693)/I693)</f>
        <v>0</v>
      </c>
      <c r="L693" s="24" t="n">
        <f aca="false">IF(A693="",0,IFERROR(INDEX(Tariff!$B$6:$F$13,MATCH(C693,Tariff!$A$6:$A$13,0),MATCH(B693,Tariff!$B$5:$F$5,0)),0))</f>
        <v>0</v>
      </c>
      <c r="M693" s="23" t="n">
        <f aca="false">J693*L693</f>
        <v>0</v>
      </c>
      <c r="N693" s="23" t="n">
        <f aca="false">N(F693)-M693</f>
        <v>0</v>
      </c>
      <c r="O693" s="25" t="n">
        <f aca="false">IF(M693=0,0,N693/M693)</f>
        <v>0</v>
      </c>
      <c r="P693" s="23" t="n">
        <f aca="false">N(F693)-N(G693)</f>
        <v>0</v>
      </c>
      <c r="Q693" s="25" t="n">
        <f aca="false">IF(N(H693)=0,0,N(D693)/H693-1)</f>
        <v>0</v>
      </c>
    </row>
    <row r="694" customFormat="false" ht="15" hidden="false" customHeight="false" outlineLevel="0" collapsed="false">
      <c r="A694" s="21"/>
      <c r="B694" s="8"/>
      <c r="C694" s="8"/>
      <c r="D694" s="19"/>
      <c r="E694" s="19"/>
      <c r="F694" s="19"/>
      <c r="G694" s="19"/>
      <c r="H694" s="19"/>
      <c r="I694" s="22" t="n">
        <f aca="false">IF(A694="",0,DAY(EOMONTH(A694,0)))</f>
        <v>0</v>
      </c>
      <c r="J694" s="23" t="n">
        <f aca="false">N(D694)-N(E694)</f>
        <v>0</v>
      </c>
      <c r="K694" s="23" t="n">
        <f aca="false">IF(I694=0,0,N(D694)/I694)</f>
        <v>0</v>
      </c>
      <c r="L694" s="24" t="n">
        <f aca="false">IF(A694="",0,IFERROR(INDEX(Tariff!$B$6:$F$13,MATCH(C694,Tariff!$A$6:$A$13,0),MATCH(B694,Tariff!$B$5:$F$5,0)),0))</f>
        <v>0</v>
      </c>
      <c r="M694" s="23" t="n">
        <f aca="false">J694*L694</f>
        <v>0</v>
      </c>
      <c r="N694" s="23" t="n">
        <f aca="false">N(F694)-M694</f>
        <v>0</v>
      </c>
      <c r="O694" s="25" t="n">
        <f aca="false">IF(M694=0,0,N694/M694)</f>
        <v>0</v>
      </c>
      <c r="P694" s="23" t="n">
        <f aca="false">N(F694)-N(G694)</f>
        <v>0</v>
      </c>
      <c r="Q694" s="25" t="n">
        <f aca="false">IF(N(H694)=0,0,N(D694)/H694-1)</f>
        <v>0</v>
      </c>
    </row>
    <row r="695" customFormat="false" ht="15" hidden="false" customHeight="false" outlineLevel="0" collapsed="false">
      <c r="A695" s="21"/>
      <c r="B695" s="8"/>
      <c r="C695" s="8"/>
      <c r="D695" s="19"/>
      <c r="E695" s="19"/>
      <c r="F695" s="19"/>
      <c r="G695" s="19"/>
      <c r="H695" s="19"/>
      <c r="I695" s="22" t="n">
        <f aca="false">IF(A695="",0,DAY(EOMONTH(A695,0)))</f>
        <v>0</v>
      </c>
      <c r="J695" s="23" t="n">
        <f aca="false">N(D695)-N(E695)</f>
        <v>0</v>
      </c>
      <c r="K695" s="23" t="n">
        <f aca="false">IF(I695=0,0,N(D695)/I695)</f>
        <v>0</v>
      </c>
      <c r="L695" s="24" t="n">
        <f aca="false">IF(A695="",0,IFERROR(INDEX(Tariff!$B$6:$F$13,MATCH(C695,Tariff!$A$6:$A$13,0),MATCH(B695,Tariff!$B$5:$F$5,0)),0))</f>
        <v>0</v>
      </c>
      <c r="M695" s="23" t="n">
        <f aca="false">J695*L695</f>
        <v>0</v>
      </c>
      <c r="N695" s="23" t="n">
        <f aca="false">N(F695)-M695</f>
        <v>0</v>
      </c>
      <c r="O695" s="25" t="n">
        <f aca="false">IF(M695=0,0,N695/M695)</f>
        <v>0</v>
      </c>
      <c r="P695" s="23" t="n">
        <f aca="false">N(F695)-N(G695)</f>
        <v>0</v>
      </c>
      <c r="Q695" s="25" t="n">
        <f aca="false">IF(N(H695)=0,0,N(D695)/H695-1)</f>
        <v>0</v>
      </c>
    </row>
    <row r="696" customFormat="false" ht="15" hidden="false" customHeight="false" outlineLevel="0" collapsed="false">
      <c r="A696" s="21"/>
      <c r="B696" s="8"/>
      <c r="C696" s="8"/>
      <c r="D696" s="19"/>
      <c r="E696" s="19"/>
      <c r="F696" s="19"/>
      <c r="G696" s="19"/>
      <c r="H696" s="19"/>
      <c r="I696" s="22" t="n">
        <f aca="false">IF(A696="",0,DAY(EOMONTH(A696,0)))</f>
        <v>0</v>
      </c>
      <c r="J696" s="23" t="n">
        <f aca="false">N(D696)-N(E696)</f>
        <v>0</v>
      </c>
      <c r="K696" s="23" t="n">
        <f aca="false">IF(I696=0,0,N(D696)/I696)</f>
        <v>0</v>
      </c>
      <c r="L696" s="24" t="n">
        <f aca="false">IF(A696="",0,IFERROR(INDEX(Tariff!$B$6:$F$13,MATCH(C696,Tariff!$A$6:$A$13,0),MATCH(B696,Tariff!$B$5:$F$5,0)),0))</f>
        <v>0</v>
      </c>
      <c r="M696" s="23" t="n">
        <f aca="false">J696*L696</f>
        <v>0</v>
      </c>
      <c r="N696" s="23" t="n">
        <f aca="false">N(F696)-M696</f>
        <v>0</v>
      </c>
      <c r="O696" s="25" t="n">
        <f aca="false">IF(M696=0,0,N696/M696)</f>
        <v>0</v>
      </c>
      <c r="P696" s="23" t="n">
        <f aca="false">N(F696)-N(G696)</f>
        <v>0</v>
      </c>
      <c r="Q696" s="25" t="n">
        <f aca="false">IF(N(H696)=0,0,N(D696)/H696-1)</f>
        <v>0</v>
      </c>
    </row>
    <row r="697" customFormat="false" ht="15" hidden="false" customHeight="false" outlineLevel="0" collapsed="false">
      <c r="A697" s="21"/>
      <c r="B697" s="8"/>
      <c r="C697" s="8"/>
      <c r="D697" s="19"/>
      <c r="E697" s="19"/>
      <c r="F697" s="19"/>
      <c r="G697" s="19"/>
      <c r="H697" s="19"/>
      <c r="I697" s="22" t="n">
        <f aca="false">IF(A697="",0,DAY(EOMONTH(A697,0)))</f>
        <v>0</v>
      </c>
      <c r="J697" s="23" t="n">
        <f aca="false">N(D697)-N(E697)</f>
        <v>0</v>
      </c>
      <c r="K697" s="23" t="n">
        <f aca="false">IF(I697=0,0,N(D697)/I697)</f>
        <v>0</v>
      </c>
      <c r="L697" s="24" t="n">
        <f aca="false">IF(A697="",0,IFERROR(INDEX(Tariff!$B$6:$F$13,MATCH(C697,Tariff!$A$6:$A$13,0),MATCH(B697,Tariff!$B$5:$F$5,0)),0))</f>
        <v>0</v>
      </c>
      <c r="M697" s="23" t="n">
        <f aca="false">J697*L697</f>
        <v>0</v>
      </c>
      <c r="N697" s="23" t="n">
        <f aca="false">N(F697)-M697</f>
        <v>0</v>
      </c>
      <c r="O697" s="25" t="n">
        <f aca="false">IF(M697=0,0,N697/M697)</f>
        <v>0</v>
      </c>
      <c r="P697" s="23" t="n">
        <f aca="false">N(F697)-N(G697)</f>
        <v>0</v>
      </c>
      <c r="Q697" s="25" t="n">
        <f aca="false">IF(N(H697)=0,0,N(D697)/H697-1)</f>
        <v>0</v>
      </c>
    </row>
    <row r="698" customFormat="false" ht="15" hidden="false" customHeight="false" outlineLevel="0" collapsed="false">
      <c r="A698" s="21"/>
      <c r="B698" s="8"/>
      <c r="C698" s="8"/>
      <c r="D698" s="19"/>
      <c r="E698" s="19"/>
      <c r="F698" s="19"/>
      <c r="G698" s="19"/>
      <c r="H698" s="19"/>
      <c r="I698" s="22" t="n">
        <f aca="false">IF(A698="",0,DAY(EOMONTH(A698,0)))</f>
        <v>0</v>
      </c>
      <c r="J698" s="23" t="n">
        <f aca="false">N(D698)-N(E698)</f>
        <v>0</v>
      </c>
      <c r="K698" s="23" t="n">
        <f aca="false">IF(I698=0,0,N(D698)/I698)</f>
        <v>0</v>
      </c>
      <c r="L698" s="24" t="n">
        <f aca="false">IF(A698="",0,IFERROR(INDEX(Tariff!$B$6:$F$13,MATCH(C698,Tariff!$A$6:$A$13,0),MATCH(B698,Tariff!$B$5:$F$5,0)),0))</f>
        <v>0</v>
      </c>
      <c r="M698" s="23" t="n">
        <f aca="false">J698*L698</f>
        <v>0</v>
      </c>
      <c r="N698" s="23" t="n">
        <f aca="false">N(F698)-M698</f>
        <v>0</v>
      </c>
      <c r="O698" s="25" t="n">
        <f aca="false">IF(M698=0,0,N698/M698)</f>
        <v>0</v>
      </c>
      <c r="P698" s="23" t="n">
        <f aca="false">N(F698)-N(G698)</f>
        <v>0</v>
      </c>
      <c r="Q698" s="25" t="n">
        <f aca="false">IF(N(H698)=0,0,N(D698)/H698-1)</f>
        <v>0</v>
      </c>
    </row>
    <row r="699" customFormat="false" ht="15" hidden="false" customHeight="false" outlineLevel="0" collapsed="false">
      <c r="A699" s="21"/>
      <c r="B699" s="8"/>
      <c r="C699" s="8"/>
      <c r="D699" s="19"/>
      <c r="E699" s="19"/>
      <c r="F699" s="19"/>
      <c r="G699" s="19"/>
      <c r="H699" s="19"/>
      <c r="I699" s="22" t="n">
        <f aca="false">IF(A699="",0,DAY(EOMONTH(A699,0)))</f>
        <v>0</v>
      </c>
      <c r="J699" s="23" t="n">
        <f aca="false">N(D699)-N(E699)</f>
        <v>0</v>
      </c>
      <c r="K699" s="23" t="n">
        <f aca="false">IF(I699=0,0,N(D699)/I699)</f>
        <v>0</v>
      </c>
      <c r="L699" s="24" t="n">
        <f aca="false">IF(A699="",0,IFERROR(INDEX(Tariff!$B$6:$F$13,MATCH(C699,Tariff!$A$6:$A$13,0),MATCH(B699,Tariff!$B$5:$F$5,0)),0))</f>
        <v>0</v>
      </c>
      <c r="M699" s="23" t="n">
        <f aca="false">J699*L699</f>
        <v>0</v>
      </c>
      <c r="N699" s="23" t="n">
        <f aca="false">N(F699)-M699</f>
        <v>0</v>
      </c>
      <c r="O699" s="25" t="n">
        <f aca="false">IF(M699=0,0,N699/M699)</f>
        <v>0</v>
      </c>
      <c r="P699" s="23" t="n">
        <f aca="false">N(F699)-N(G699)</f>
        <v>0</v>
      </c>
      <c r="Q699" s="25" t="n">
        <f aca="false">IF(N(H699)=0,0,N(D699)/H699-1)</f>
        <v>0</v>
      </c>
    </row>
    <row r="700" customFormat="false" ht="15" hidden="false" customHeight="false" outlineLevel="0" collapsed="false">
      <c r="A700" s="21"/>
      <c r="B700" s="8"/>
      <c r="C700" s="8"/>
      <c r="D700" s="19"/>
      <c r="E700" s="19"/>
      <c r="F700" s="19"/>
      <c r="G700" s="19"/>
      <c r="H700" s="19"/>
      <c r="I700" s="22" t="n">
        <f aca="false">IF(A700="",0,DAY(EOMONTH(A700,0)))</f>
        <v>0</v>
      </c>
      <c r="J700" s="23" t="n">
        <f aca="false">N(D700)-N(E700)</f>
        <v>0</v>
      </c>
      <c r="K700" s="23" t="n">
        <f aca="false">IF(I700=0,0,N(D700)/I700)</f>
        <v>0</v>
      </c>
      <c r="L700" s="24" t="n">
        <f aca="false">IF(A700="",0,IFERROR(INDEX(Tariff!$B$6:$F$13,MATCH(C700,Tariff!$A$6:$A$13,0),MATCH(B700,Tariff!$B$5:$F$5,0)),0))</f>
        <v>0</v>
      </c>
      <c r="M700" s="23" t="n">
        <f aca="false">J700*L700</f>
        <v>0</v>
      </c>
      <c r="N700" s="23" t="n">
        <f aca="false">N(F700)-M700</f>
        <v>0</v>
      </c>
      <c r="O700" s="25" t="n">
        <f aca="false">IF(M700=0,0,N700/M700)</f>
        <v>0</v>
      </c>
      <c r="P700" s="23" t="n">
        <f aca="false">N(F700)-N(G700)</f>
        <v>0</v>
      </c>
      <c r="Q700" s="25" t="n">
        <f aca="false">IF(N(H700)=0,0,N(D700)/H700-1)</f>
        <v>0</v>
      </c>
    </row>
    <row r="701" customFormat="false" ht="15" hidden="false" customHeight="false" outlineLevel="0" collapsed="false">
      <c r="A701" s="21"/>
      <c r="B701" s="8"/>
      <c r="C701" s="8"/>
      <c r="D701" s="19"/>
      <c r="E701" s="19"/>
      <c r="F701" s="19"/>
      <c r="G701" s="19"/>
      <c r="H701" s="19"/>
      <c r="I701" s="22" t="n">
        <f aca="false">IF(A701="",0,DAY(EOMONTH(A701,0)))</f>
        <v>0</v>
      </c>
      <c r="J701" s="23" t="n">
        <f aca="false">N(D701)-N(E701)</f>
        <v>0</v>
      </c>
      <c r="K701" s="23" t="n">
        <f aca="false">IF(I701=0,0,N(D701)/I701)</f>
        <v>0</v>
      </c>
      <c r="L701" s="24" t="n">
        <f aca="false">IF(A701="",0,IFERROR(INDEX(Tariff!$B$6:$F$13,MATCH(C701,Tariff!$A$6:$A$13,0),MATCH(B701,Tariff!$B$5:$F$5,0)),0))</f>
        <v>0</v>
      </c>
      <c r="M701" s="23" t="n">
        <f aca="false">J701*L701</f>
        <v>0</v>
      </c>
      <c r="N701" s="23" t="n">
        <f aca="false">N(F701)-M701</f>
        <v>0</v>
      </c>
      <c r="O701" s="25" t="n">
        <f aca="false">IF(M701=0,0,N701/M701)</f>
        <v>0</v>
      </c>
      <c r="P701" s="23" t="n">
        <f aca="false">N(F701)-N(G701)</f>
        <v>0</v>
      </c>
      <c r="Q701" s="25" t="n">
        <f aca="false">IF(N(H701)=0,0,N(D701)/H701-1)</f>
        <v>0</v>
      </c>
    </row>
    <row r="702" customFormat="false" ht="15" hidden="false" customHeight="false" outlineLevel="0" collapsed="false">
      <c r="A702" s="21"/>
      <c r="B702" s="8"/>
      <c r="C702" s="8"/>
      <c r="D702" s="19"/>
      <c r="E702" s="19"/>
      <c r="F702" s="19"/>
      <c r="G702" s="19"/>
      <c r="H702" s="19"/>
      <c r="I702" s="22" t="n">
        <f aca="false">IF(A702="",0,DAY(EOMONTH(A702,0)))</f>
        <v>0</v>
      </c>
      <c r="J702" s="23" t="n">
        <f aca="false">N(D702)-N(E702)</f>
        <v>0</v>
      </c>
      <c r="K702" s="23" t="n">
        <f aca="false">IF(I702=0,0,N(D702)/I702)</f>
        <v>0</v>
      </c>
      <c r="L702" s="24" t="n">
        <f aca="false">IF(A702="",0,IFERROR(INDEX(Tariff!$B$6:$F$13,MATCH(C702,Tariff!$A$6:$A$13,0),MATCH(B702,Tariff!$B$5:$F$5,0)),0))</f>
        <v>0</v>
      </c>
      <c r="M702" s="23" t="n">
        <f aca="false">J702*L702</f>
        <v>0</v>
      </c>
      <c r="N702" s="23" t="n">
        <f aca="false">N(F702)-M702</f>
        <v>0</v>
      </c>
      <c r="O702" s="25" t="n">
        <f aca="false">IF(M702=0,0,N702/M702)</f>
        <v>0</v>
      </c>
      <c r="P702" s="23" t="n">
        <f aca="false">N(F702)-N(G702)</f>
        <v>0</v>
      </c>
      <c r="Q702" s="25" t="n">
        <f aca="false">IF(N(H702)=0,0,N(D702)/H702-1)</f>
        <v>0</v>
      </c>
    </row>
    <row r="703" customFormat="false" ht="15" hidden="false" customHeight="false" outlineLevel="0" collapsed="false">
      <c r="A703" s="21"/>
      <c r="B703" s="8"/>
      <c r="C703" s="8"/>
      <c r="D703" s="19"/>
      <c r="E703" s="19"/>
      <c r="F703" s="19"/>
      <c r="G703" s="19"/>
      <c r="H703" s="19"/>
      <c r="I703" s="22" t="n">
        <f aca="false">IF(A703="",0,DAY(EOMONTH(A703,0)))</f>
        <v>0</v>
      </c>
      <c r="J703" s="23" t="n">
        <f aca="false">N(D703)-N(E703)</f>
        <v>0</v>
      </c>
      <c r="K703" s="23" t="n">
        <f aca="false">IF(I703=0,0,N(D703)/I703)</f>
        <v>0</v>
      </c>
      <c r="L703" s="24" t="n">
        <f aca="false">IF(A703="",0,IFERROR(INDEX(Tariff!$B$6:$F$13,MATCH(C703,Tariff!$A$6:$A$13,0),MATCH(B703,Tariff!$B$5:$F$5,0)),0))</f>
        <v>0</v>
      </c>
      <c r="M703" s="23" t="n">
        <f aca="false">J703*L703</f>
        <v>0</v>
      </c>
      <c r="N703" s="23" t="n">
        <f aca="false">N(F703)-M703</f>
        <v>0</v>
      </c>
      <c r="O703" s="25" t="n">
        <f aca="false">IF(M703=0,0,N703/M703)</f>
        <v>0</v>
      </c>
      <c r="P703" s="23" t="n">
        <f aca="false">N(F703)-N(G703)</f>
        <v>0</v>
      </c>
      <c r="Q703" s="25" t="n">
        <f aca="false">IF(N(H703)=0,0,N(D703)/H703-1)</f>
        <v>0</v>
      </c>
    </row>
    <row r="704" customFormat="false" ht="15" hidden="false" customHeight="false" outlineLevel="0" collapsed="false">
      <c r="A704" s="21"/>
      <c r="B704" s="8"/>
      <c r="C704" s="8"/>
      <c r="D704" s="19"/>
      <c r="E704" s="19"/>
      <c r="F704" s="19"/>
      <c r="G704" s="19"/>
      <c r="H704" s="19"/>
      <c r="I704" s="22" t="n">
        <f aca="false">IF(A704="",0,DAY(EOMONTH(A704,0)))</f>
        <v>0</v>
      </c>
      <c r="J704" s="23" t="n">
        <f aca="false">N(D704)-N(E704)</f>
        <v>0</v>
      </c>
      <c r="K704" s="23" t="n">
        <f aca="false">IF(I704=0,0,N(D704)/I704)</f>
        <v>0</v>
      </c>
      <c r="L704" s="24" t="n">
        <f aca="false">IF(A704="",0,IFERROR(INDEX(Tariff!$B$6:$F$13,MATCH(C704,Tariff!$A$6:$A$13,0),MATCH(B704,Tariff!$B$5:$F$5,0)),0))</f>
        <v>0</v>
      </c>
      <c r="M704" s="23" t="n">
        <f aca="false">J704*L704</f>
        <v>0</v>
      </c>
      <c r="N704" s="23" t="n">
        <f aca="false">N(F704)-M704</f>
        <v>0</v>
      </c>
      <c r="O704" s="25" t="n">
        <f aca="false">IF(M704=0,0,N704/M704)</f>
        <v>0</v>
      </c>
      <c r="P704" s="23" t="n">
        <f aca="false">N(F704)-N(G704)</f>
        <v>0</v>
      </c>
      <c r="Q704" s="25" t="n">
        <f aca="false">IF(N(H704)=0,0,N(D704)/H704-1)</f>
        <v>0</v>
      </c>
    </row>
    <row r="705" customFormat="false" ht="15" hidden="false" customHeight="false" outlineLevel="0" collapsed="false">
      <c r="A705" s="21"/>
      <c r="B705" s="8"/>
      <c r="C705" s="8"/>
      <c r="D705" s="19"/>
      <c r="E705" s="19"/>
      <c r="F705" s="19"/>
      <c r="G705" s="19"/>
      <c r="H705" s="19"/>
      <c r="I705" s="22" t="n">
        <f aca="false">IF(A705="",0,DAY(EOMONTH(A705,0)))</f>
        <v>0</v>
      </c>
      <c r="J705" s="23" t="n">
        <f aca="false">N(D705)-N(E705)</f>
        <v>0</v>
      </c>
      <c r="K705" s="23" t="n">
        <f aca="false">IF(I705=0,0,N(D705)/I705)</f>
        <v>0</v>
      </c>
      <c r="L705" s="24" t="n">
        <f aca="false">IF(A705="",0,IFERROR(INDEX(Tariff!$B$6:$F$13,MATCH(C705,Tariff!$A$6:$A$13,0),MATCH(B705,Tariff!$B$5:$F$5,0)),0))</f>
        <v>0</v>
      </c>
      <c r="M705" s="23" t="n">
        <f aca="false">J705*L705</f>
        <v>0</v>
      </c>
      <c r="N705" s="23" t="n">
        <f aca="false">N(F705)-M705</f>
        <v>0</v>
      </c>
      <c r="O705" s="25" t="n">
        <f aca="false">IF(M705=0,0,N705/M705)</f>
        <v>0</v>
      </c>
      <c r="P705" s="23" t="n">
        <f aca="false">N(F705)-N(G705)</f>
        <v>0</v>
      </c>
      <c r="Q705" s="25" t="n">
        <f aca="false">IF(N(H705)=0,0,N(D705)/H705-1)</f>
        <v>0</v>
      </c>
    </row>
    <row r="706" customFormat="false" ht="15" hidden="false" customHeight="false" outlineLevel="0" collapsed="false">
      <c r="A706" s="21"/>
      <c r="B706" s="8"/>
      <c r="C706" s="8"/>
      <c r="D706" s="19"/>
      <c r="E706" s="19"/>
      <c r="F706" s="19"/>
      <c r="G706" s="19"/>
      <c r="H706" s="19"/>
      <c r="I706" s="22" t="n">
        <f aca="false">IF(A706="",0,DAY(EOMONTH(A706,0)))</f>
        <v>0</v>
      </c>
      <c r="J706" s="23" t="n">
        <f aca="false">N(D706)-N(E706)</f>
        <v>0</v>
      </c>
      <c r="K706" s="23" t="n">
        <f aca="false">IF(I706=0,0,N(D706)/I706)</f>
        <v>0</v>
      </c>
      <c r="L706" s="24" t="n">
        <f aca="false">IF(A706="",0,IFERROR(INDEX(Tariff!$B$6:$F$13,MATCH(C706,Tariff!$A$6:$A$13,0),MATCH(B706,Tariff!$B$5:$F$5,0)),0))</f>
        <v>0</v>
      </c>
      <c r="M706" s="23" t="n">
        <f aca="false">J706*L706</f>
        <v>0</v>
      </c>
      <c r="N706" s="23" t="n">
        <f aca="false">N(F706)-M706</f>
        <v>0</v>
      </c>
      <c r="O706" s="25" t="n">
        <f aca="false">IF(M706=0,0,N706/M706)</f>
        <v>0</v>
      </c>
      <c r="P706" s="23" t="n">
        <f aca="false">N(F706)-N(G706)</f>
        <v>0</v>
      </c>
      <c r="Q706" s="25" t="n">
        <f aca="false">IF(N(H706)=0,0,N(D706)/H706-1)</f>
        <v>0</v>
      </c>
    </row>
    <row r="707" customFormat="false" ht="15" hidden="false" customHeight="false" outlineLevel="0" collapsed="false">
      <c r="A707" s="21"/>
      <c r="B707" s="8"/>
      <c r="C707" s="8"/>
      <c r="D707" s="19"/>
      <c r="E707" s="19"/>
      <c r="F707" s="19"/>
      <c r="G707" s="19"/>
      <c r="H707" s="19"/>
      <c r="I707" s="22" t="n">
        <f aca="false">IF(A707="",0,DAY(EOMONTH(A707,0)))</f>
        <v>0</v>
      </c>
      <c r="J707" s="23" t="n">
        <f aca="false">N(D707)-N(E707)</f>
        <v>0</v>
      </c>
      <c r="K707" s="23" t="n">
        <f aca="false">IF(I707=0,0,N(D707)/I707)</f>
        <v>0</v>
      </c>
      <c r="L707" s="24" t="n">
        <f aca="false">IF(A707="",0,IFERROR(INDEX(Tariff!$B$6:$F$13,MATCH(C707,Tariff!$A$6:$A$13,0),MATCH(B707,Tariff!$B$5:$F$5,0)),0))</f>
        <v>0</v>
      </c>
      <c r="M707" s="23" t="n">
        <f aca="false">J707*L707</f>
        <v>0</v>
      </c>
      <c r="N707" s="23" t="n">
        <f aca="false">N(F707)-M707</f>
        <v>0</v>
      </c>
      <c r="O707" s="25" t="n">
        <f aca="false">IF(M707=0,0,N707/M707)</f>
        <v>0</v>
      </c>
      <c r="P707" s="23" t="n">
        <f aca="false">N(F707)-N(G707)</f>
        <v>0</v>
      </c>
      <c r="Q707" s="25" t="n">
        <f aca="false">IF(N(H707)=0,0,N(D707)/H707-1)</f>
        <v>0</v>
      </c>
    </row>
    <row r="708" customFormat="false" ht="15" hidden="false" customHeight="false" outlineLevel="0" collapsed="false">
      <c r="A708" s="21"/>
      <c r="B708" s="8"/>
      <c r="C708" s="8"/>
      <c r="D708" s="19"/>
      <c r="E708" s="19"/>
      <c r="F708" s="19"/>
      <c r="G708" s="19"/>
      <c r="H708" s="19"/>
      <c r="I708" s="22" t="n">
        <f aca="false">IF(A708="",0,DAY(EOMONTH(A708,0)))</f>
        <v>0</v>
      </c>
      <c r="J708" s="23" t="n">
        <f aca="false">N(D708)-N(E708)</f>
        <v>0</v>
      </c>
      <c r="K708" s="23" t="n">
        <f aca="false">IF(I708=0,0,N(D708)/I708)</f>
        <v>0</v>
      </c>
      <c r="L708" s="24" t="n">
        <f aca="false">IF(A708="",0,IFERROR(INDEX(Tariff!$B$6:$F$13,MATCH(C708,Tariff!$A$6:$A$13,0),MATCH(B708,Tariff!$B$5:$F$5,0)),0))</f>
        <v>0</v>
      </c>
      <c r="M708" s="23" t="n">
        <f aca="false">J708*L708</f>
        <v>0</v>
      </c>
      <c r="N708" s="23" t="n">
        <f aca="false">N(F708)-M708</f>
        <v>0</v>
      </c>
      <c r="O708" s="25" t="n">
        <f aca="false">IF(M708=0,0,N708/M708)</f>
        <v>0</v>
      </c>
      <c r="P708" s="23" t="n">
        <f aca="false">N(F708)-N(G708)</f>
        <v>0</v>
      </c>
      <c r="Q708" s="25" t="n">
        <f aca="false">IF(N(H708)=0,0,N(D708)/H708-1)</f>
        <v>0</v>
      </c>
    </row>
    <row r="709" customFormat="false" ht="15" hidden="false" customHeight="false" outlineLevel="0" collapsed="false">
      <c r="A709" s="21"/>
      <c r="B709" s="8"/>
      <c r="C709" s="8"/>
      <c r="D709" s="19"/>
      <c r="E709" s="19"/>
      <c r="F709" s="19"/>
      <c r="G709" s="19"/>
      <c r="H709" s="19"/>
      <c r="I709" s="22" t="n">
        <f aca="false">IF(A709="",0,DAY(EOMONTH(A709,0)))</f>
        <v>0</v>
      </c>
      <c r="J709" s="23" t="n">
        <f aca="false">N(D709)-N(E709)</f>
        <v>0</v>
      </c>
      <c r="K709" s="23" t="n">
        <f aca="false">IF(I709=0,0,N(D709)/I709)</f>
        <v>0</v>
      </c>
      <c r="L709" s="24" t="n">
        <f aca="false">IF(A709="",0,IFERROR(INDEX(Tariff!$B$6:$F$13,MATCH(C709,Tariff!$A$6:$A$13,0),MATCH(B709,Tariff!$B$5:$F$5,0)),0))</f>
        <v>0</v>
      </c>
      <c r="M709" s="23" t="n">
        <f aca="false">J709*L709</f>
        <v>0</v>
      </c>
      <c r="N709" s="23" t="n">
        <f aca="false">N(F709)-M709</f>
        <v>0</v>
      </c>
      <c r="O709" s="25" t="n">
        <f aca="false">IF(M709=0,0,N709/M709)</f>
        <v>0</v>
      </c>
      <c r="P709" s="23" t="n">
        <f aca="false">N(F709)-N(G709)</f>
        <v>0</v>
      </c>
      <c r="Q709" s="25" t="n">
        <f aca="false">IF(N(H709)=0,0,N(D709)/H709-1)</f>
        <v>0</v>
      </c>
    </row>
    <row r="710" customFormat="false" ht="15" hidden="false" customHeight="false" outlineLevel="0" collapsed="false">
      <c r="A710" s="21"/>
      <c r="B710" s="8"/>
      <c r="C710" s="8"/>
      <c r="D710" s="19"/>
      <c r="E710" s="19"/>
      <c r="F710" s="19"/>
      <c r="G710" s="19"/>
      <c r="H710" s="19"/>
      <c r="I710" s="22" t="n">
        <f aca="false">IF(A710="",0,DAY(EOMONTH(A710,0)))</f>
        <v>0</v>
      </c>
      <c r="J710" s="23" t="n">
        <f aca="false">N(D710)-N(E710)</f>
        <v>0</v>
      </c>
      <c r="K710" s="23" t="n">
        <f aca="false">IF(I710=0,0,N(D710)/I710)</f>
        <v>0</v>
      </c>
      <c r="L710" s="24" t="n">
        <f aca="false">IF(A710="",0,IFERROR(INDEX(Tariff!$B$6:$F$13,MATCH(C710,Tariff!$A$6:$A$13,0),MATCH(B710,Tariff!$B$5:$F$5,0)),0))</f>
        <v>0</v>
      </c>
      <c r="M710" s="23" t="n">
        <f aca="false">J710*L710</f>
        <v>0</v>
      </c>
      <c r="N710" s="23" t="n">
        <f aca="false">N(F710)-M710</f>
        <v>0</v>
      </c>
      <c r="O710" s="25" t="n">
        <f aca="false">IF(M710=0,0,N710/M710)</f>
        <v>0</v>
      </c>
      <c r="P710" s="23" t="n">
        <f aca="false">N(F710)-N(G710)</f>
        <v>0</v>
      </c>
      <c r="Q710" s="25" t="n">
        <f aca="false">IF(N(H710)=0,0,N(D710)/H710-1)</f>
        <v>0</v>
      </c>
    </row>
    <row r="711" customFormat="false" ht="15" hidden="false" customHeight="false" outlineLevel="0" collapsed="false">
      <c r="A711" s="21"/>
      <c r="B711" s="8"/>
      <c r="C711" s="8"/>
      <c r="D711" s="19"/>
      <c r="E711" s="19"/>
      <c r="F711" s="19"/>
      <c r="G711" s="19"/>
      <c r="H711" s="19"/>
      <c r="I711" s="22" t="n">
        <f aca="false">IF(A711="",0,DAY(EOMONTH(A711,0)))</f>
        <v>0</v>
      </c>
      <c r="J711" s="23" t="n">
        <f aca="false">N(D711)-N(E711)</f>
        <v>0</v>
      </c>
      <c r="K711" s="23" t="n">
        <f aca="false">IF(I711=0,0,N(D711)/I711)</f>
        <v>0</v>
      </c>
      <c r="L711" s="24" t="n">
        <f aca="false">IF(A711="",0,IFERROR(INDEX(Tariff!$B$6:$F$13,MATCH(C711,Tariff!$A$6:$A$13,0),MATCH(B711,Tariff!$B$5:$F$5,0)),0))</f>
        <v>0</v>
      </c>
      <c r="M711" s="23" t="n">
        <f aca="false">J711*L711</f>
        <v>0</v>
      </c>
      <c r="N711" s="23" t="n">
        <f aca="false">N(F711)-M711</f>
        <v>0</v>
      </c>
      <c r="O711" s="25" t="n">
        <f aca="false">IF(M711=0,0,N711/M711)</f>
        <v>0</v>
      </c>
      <c r="P711" s="23" t="n">
        <f aca="false">N(F711)-N(G711)</f>
        <v>0</v>
      </c>
      <c r="Q711" s="25" t="n">
        <f aca="false">IF(N(H711)=0,0,N(D711)/H711-1)</f>
        <v>0</v>
      </c>
    </row>
    <row r="712" customFormat="false" ht="15" hidden="false" customHeight="false" outlineLevel="0" collapsed="false">
      <c r="A712" s="21"/>
      <c r="B712" s="8"/>
      <c r="C712" s="8"/>
      <c r="D712" s="19"/>
      <c r="E712" s="19"/>
      <c r="F712" s="19"/>
      <c r="G712" s="19"/>
      <c r="H712" s="19"/>
      <c r="I712" s="22" t="n">
        <f aca="false">IF(A712="",0,DAY(EOMONTH(A712,0)))</f>
        <v>0</v>
      </c>
      <c r="J712" s="23" t="n">
        <f aca="false">N(D712)-N(E712)</f>
        <v>0</v>
      </c>
      <c r="K712" s="23" t="n">
        <f aca="false">IF(I712=0,0,N(D712)/I712)</f>
        <v>0</v>
      </c>
      <c r="L712" s="24" t="n">
        <f aca="false">IF(A712="",0,IFERROR(INDEX(Tariff!$B$6:$F$13,MATCH(C712,Tariff!$A$6:$A$13,0),MATCH(B712,Tariff!$B$5:$F$5,0)),0))</f>
        <v>0</v>
      </c>
      <c r="M712" s="23" t="n">
        <f aca="false">J712*L712</f>
        <v>0</v>
      </c>
      <c r="N712" s="23" t="n">
        <f aca="false">N(F712)-M712</f>
        <v>0</v>
      </c>
      <c r="O712" s="25" t="n">
        <f aca="false">IF(M712=0,0,N712/M712)</f>
        <v>0</v>
      </c>
      <c r="P712" s="23" t="n">
        <f aca="false">N(F712)-N(G712)</f>
        <v>0</v>
      </c>
      <c r="Q712" s="25" t="n">
        <f aca="false">IF(N(H712)=0,0,N(D712)/H712-1)</f>
        <v>0</v>
      </c>
    </row>
    <row r="713" customFormat="false" ht="15" hidden="false" customHeight="false" outlineLevel="0" collapsed="false">
      <c r="A713" s="21"/>
      <c r="B713" s="8"/>
      <c r="C713" s="8"/>
      <c r="D713" s="19"/>
      <c r="E713" s="19"/>
      <c r="F713" s="19"/>
      <c r="G713" s="19"/>
      <c r="H713" s="19"/>
      <c r="I713" s="22" t="n">
        <f aca="false">IF(A713="",0,DAY(EOMONTH(A713,0)))</f>
        <v>0</v>
      </c>
      <c r="J713" s="23" t="n">
        <f aca="false">N(D713)-N(E713)</f>
        <v>0</v>
      </c>
      <c r="K713" s="23" t="n">
        <f aca="false">IF(I713=0,0,N(D713)/I713)</f>
        <v>0</v>
      </c>
      <c r="L713" s="24" t="n">
        <f aca="false">IF(A713="",0,IFERROR(INDEX(Tariff!$B$6:$F$13,MATCH(C713,Tariff!$A$6:$A$13,0),MATCH(B713,Tariff!$B$5:$F$5,0)),0))</f>
        <v>0</v>
      </c>
      <c r="M713" s="23" t="n">
        <f aca="false">J713*L713</f>
        <v>0</v>
      </c>
      <c r="N713" s="23" t="n">
        <f aca="false">N(F713)-M713</f>
        <v>0</v>
      </c>
      <c r="O713" s="25" t="n">
        <f aca="false">IF(M713=0,0,N713/M713)</f>
        <v>0</v>
      </c>
      <c r="P713" s="23" t="n">
        <f aca="false">N(F713)-N(G713)</f>
        <v>0</v>
      </c>
      <c r="Q713" s="25" t="n">
        <f aca="false">IF(N(H713)=0,0,N(D713)/H713-1)</f>
        <v>0</v>
      </c>
    </row>
    <row r="714" customFormat="false" ht="15" hidden="false" customHeight="false" outlineLevel="0" collapsed="false">
      <c r="A714" s="21"/>
      <c r="B714" s="8"/>
      <c r="C714" s="8"/>
      <c r="D714" s="19"/>
      <c r="E714" s="19"/>
      <c r="F714" s="19"/>
      <c r="G714" s="19"/>
      <c r="H714" s="19"/>
      <c r="I714" s="22" t="n">
        <f aca="false">IF(A714="",0,DAY(EOMONTH(A714,0)))</f>
        <v>0</v>
      </c>
      <c r="J714" s="23" t="n">
        <f aca="false">N(D714)-N(E714)</f>
        <v>0</v>
      </c>
      <c r="K714" s="23" t="n">
        <f aca="false">IF(I714=0,0,N(D714)/I714)</f>
        <v>0</v>
      </c>
      <c r="L714" s="24" t="n">
        <f aca="false">IF(A714="",0,IFERROR(INDEX(Tariff!$B$6:$F$13,MATCH(C714,Tariff!$A$6:$A$13,0),MATCH(B714,Tariff!$B$5:$F$5,0)),0))</f>
        <v>0</v>
      </c>
      <c r="M714" s="23" t="n">
        <f aca="false">J714*L714</f>
        <v>0</v>
      </c>
      <c r="N714" s="23" t="n">
        <f aca="false">N(F714)-M714</f>
        <v>0</v>
      </c>
      <c r="O714" s="25" t="n">
        <f aca="false">IF(M714=0,0,N714/M714)</f>
        <v>0</v>
      </c>
      <c r="P714" s="23" t="n">
        <f aca="false">N(F714)-N(G714)</f>
        <v>0</v>
      </c>
      <c r="Q714" s="25" t="n">
        <f aca="false">IF(N(H714)=0,0,N(D714)/H714-1)</f>
        <v>0</v>
      </c>
    </row>
    <row r="715" customFormat="false" ht="15" hidden="false" customHeight="false" outlineLevel="0" collapsed="false">
      <c r="A715" s="21"/>
      <c r="B715" s="8"/>
      <c r="C715" s="8"/>
      <c r="D715" s="19"/>
      <c r="E715" s="19"/>
      <c r="F715" s="19"/>
      <c r="G715" s="19"/>
      <c r="H715" s="19"/>
      <c r="I715" s="22" t="n">
        <f aca="false">IF(A715="",0,DAY(EOMONTH(A715,0)))</f>
        <v>0</v>
      </c>
      <c r="J715" s="23" t="n">
        <f aca="false">N(D715)-N(E715)</f>
        <v>0</v>
      </c>
      <c r="K715" s="23" t="n">
        <f aca="false">IF(I715=0,0,N(D715)/I715)</f>
        <v>0</v>
      </c>
      <c r="L715" s="24" t="n">
        <f aca="false">IF(A715="",0,IFERROR(INDEX(Tariff!$B$6:$F$13,MATCH(C715,Tariff!$A$6:$A$13,0),MATCH(B715,Tariff!$B$5:$F$5,0)),0))</f>
        <v>0</v>
      </c>
      <c r="M715" s="23" t="n">
        <f aca="false">J715*L715</f>
        <v>0</v>
      </c>
      <c r="N715" s="23" t="n">
        <f aca="false">N(F715)-M715</f>
        <v>0</v>
      </c>
      <c r="O715" s="25" t="n">
        <f aca="false">IF(M715=0,0,N715/M715)</f>
        <v>0</v>
      </c>
      <c r="P715" s="23" t="n">
        <f aca="false">N(F715)-N(G715)</f>
        <v>0</v>
      </c>
      <c r="Q715" s="25" t="n">
        <f aca="false">IF(N(H715)=0,0,N(D715)/H715-1)</f>
        <v>0</v>
      </c>
    </row>
    <row r="716" customFormat="false" ht="15" hidden="false" customHeight="false" outlineLevel="0" collapsed="false">
      <c r="A716" s="21"/>
      <c r="B716" s="8"/>
      <c r="C716" s="8"/>
      <c r="D716" s="19"/>
      <c r="E716" s="19"/>
      <c r="F716" s="19"/>
      <c r="G716" s="19"/>
      <c r="H716" s="19"/>
      <c r="I716" s="22" t="n">
        <f aca="false">IF(A716="",0,DAY(EOMONTH(A716,0)))</f>
        <v>0</v>
      </c>
      <c r="J716" s="23" t="n">
        <f aca="false">N(D716)-N(E716)</f>
        <v>0</v>
      </c>
      <c r="K716" s="23" t="n">
        <f aca="false">IF(I716=0,0,N(D716)/I716)</f>
        <v>0</v>
      </c>
      <c r="L716" s="24" t="n">
        <f aca="false">IF(A716="",0,IFERROR(INDEX(Tariff!$B$6:$F$13,MATCH(C716,Tariff!$A$6:$A$13,0),MATCH(B716,Tariff!$B$5:$F$5,0)),0))</f>
        <v>0</v>
      </c>
      <c r="M716" s="23" t="n">
        <f aca="false">J716*L716</f>
        <v>0</v>
      </c>
      <c r="N716" s="23" t="n">
        <f aca="false">N(F716)-M716</f>
        <v>0</v>
      </c>
      <c r="O716" s="25" t="n">
        <f aca="false">IF(M716=0,0,N716/M716)</f>
        <v>0</v>
      </c>
      <c r="P716" s="23" t="n">
        <f aca="false">N(F716)-N(G716)</f>
        <v>0</v>
      </c>
      <c r="Q716" s="25" t="n">
        <f aca="false">IF(N(H716)=0,0,N(D716)/H716-1)</f>
        <v>0</v>
      </c>
    </row>
    <row r="717" customFormat="false" ht="15" hidden="false" customHeight="false" outlineLevel="0" collapsed="false">
      <c r="A717" s="21"/>
      <c r="B717" s="8"/>
      <c r="C717" s="8"/>
      <c r="D717" s="19"/>
      <c r="E717" s="19"/>
      <c r="F717" s="19"/>
      <c r="G717" s="19"/>
      <c r="H717" s="19"/>
      <c r="I717" s="22" t="n">
        <f aca="false">IF(A717="",0,DAY(EOMONTH(A717,0)))</f>
        <v>0</v>
      </c>
      <c r="J717" s="23" t="n">
        <f aca="false">N(D717)-N(E717)</f>
        <v>0</v>
      </c>
      <c r="K717" s="23" t="n">
        <f aca="false">IF(I717=0,0,N(D717)/I717)</f>
        <v>0</v>
      </c>
      <c r="L717" s="24" t="n">
        <f aca="false">IF(A717="",0,IFERROR(INDEX(Tariff!$B$6:$F$13,MATCH(C717,Tariff!$A$6:$A$13,0),MATCH(B717,Tariff!$B$5:$F$5,0)),0))</f>
        <v>0</v>
      </c>
      <c r="M717" s="23" t="n">
        <f aca="false">J717*L717</f>
        <v>0</v>
      </c>
      <c r="N717" s="23" t="n">
        <f aca="false">N(F717)-M717</f>
        <v>0</v>
      </c>
      <c r="O717" s="25" t="n">
        <f aca="false">IF(M717=0,0,N717/M717)</f>
        <v>0</v>
      </c>
      <c r="P717" s="23" t="n">
        <f aca="false">N(F717)-N(G717)</f>
        <v>0</v>
      </c>
      <c r="Q717" s="25" t="n">
        <f aca="false">IF(N(H717)=0,0,N(D717)/H717-1)</f>
        <v>0</v>
      </c>
    </row>
    <row r="718" customFormat="false" ht="15" hidden="false" customHeight="false" outlineLevel="0" collapsed="false">
      <c r="A718" s="21"/>
      <c r="B718" s="8"/>
      <c r="C718" s="8"/>
      <c r="D718" s="19"/>
      <c r="E718" s="19"/>
      <c r="F718" s="19"/>
      <c r="G718" s="19"/>
      <c r="H718" s="19"/>
      <c r="I718" s="22" t="n">
        <f aca="false">IF(A718="",0,DAY(EOMONTH(A718,0)))</f>
        <v>0</v>
      </c>
      <c r="J718" s="23" t="n">
        <f aca="false">N(D718)-N(E718)</f>
        <v>0</v>
      </c>
      <c r="K718" s="23" t="n">
        <f aca="false">IF(I718=0,0,N(D718)/I718)</f>
        <v>0</v>
      </c>
      <c r="L718" s="24" t="n">
        <f aca="false">IF(A718="",0,IFERROR(INDEX(Tariff!$B$6:$F$13,MATCH(C718,Tariff!$A$6:$A$13,0),MATCH(B718,Tariff!$B$5:$F$5,0)),0))</f>
        <v>0</v>
      </c>
      <c r="M718" s="23" t="n">
        <f aca="false">J718*L718</f>
        <v>0</v>
      </c>
      <c r="N718" s="23" t="n">
        <f aca="false">N(F718)-M718</f>
        <v>0</v>
      </c>
      <c r="O718" s="25" t="n">
        <f aca="false">IF(M718=0,0,N718/M718)</f>
        <v>0</v>
      </c>
      <c r="P718" s="23" t="n">
        <f aca="false">N(F718)-N(G718)</f>
        <v>0</v>
      </c>
      <c r="Q718" s="25" t="n">
        <f aca="false">IF(N(H718)=0,0,N(D718)/H718-1)</f>
        <v>0</v>
      </c>
    </row>
    <row r="719" customFormat="false" ht="15" hidden="false" customHeight="false" outlineLevel="0" collapsed="false">
      <c r="A719" s="21"/>
      <c r="B719" s="8"/>
      <c r="C719" s="8"/>
      <c r="D719" s="19"/>
      <c r="E719" s="19"/>
      <c r="F719" s="19"/>
      <c r="G719" s="19"/>
      <c r="H719" s="19"/>
      <c r="I719" s="22" t="n">
        <f aca="false">IF(A719="",0,DAY(EOMONTH(A719,0)))</f>
        <v>0</v>
      </c>
      <c r="J719" s="23" t="n">
        <f aca="false">N(D719)-N(E719)</f>
        <v>0</v>
      </c>
      <c r="K719" s="23" t="n">
        <f aca="false">IF(I719=0,0,N(D719)/I719)</f>
        <v>0</v>
      </c>
      <c r="L719" s="24" t="n">
        <f aca="false">IF(A719="",0,IFERROR(INDEX(Tariff!$B$6:$F$13,MATCH(C719,Tariff!$A$6:$A$13,0),MATCH(B719,Tariff!$B$5:$F$5,0)),0))</f>
        <v>0</v>
      </c>
      <c r="M719" s="23" t="n">
        <f aca="false">J719*L719</f>
        <v>0</v>
      </c>
      <c r="N719" s="23" t="n">
        <f aca="false">N(F719)-M719</f>
        <v>0</v>
      </c>
      <c r="O719" s="25" t="n">
        <f aca="false">IF(M719=0,0,N719/M719)</f>
        <v>0</v>
      </c>
      <c r="P719" s="23" t="n">
        <f aca="false">N(F719)-N(G719)</f>
        <v>0</v>
      </c>
      <c r="Q719" s="25" t="n">
        <f aca="false">IF(N(H719)=0,0,N(D719)/H719-1)</f>
        <v>0</v>
      </c>
    </row>
    <row r="720" customFormat="false" ht="15" hidden="false" customHeight="false" outlineLevel="0" collapsed="false">
      <c r="A720" s="21"/>
      <c r="B720" s="8"/>
      <c r="C720" s="8"/>
      <c r="D720" s="19"/>
      <c r="E720" s="19"/>
      <c r="F720" s="19"/>
      <c r="G720" s="19"/>
      <c r="H720" s="19"/>
      <c r="I720" s="22" t="n">
        <f aca="false">IF(A720="",0,DAY(EOMONTH(A720,0)))</f>
        <v>0</v>
      </c>
      <c r="J720" s="23" t="n">
        <f aca="false">N(D720)-N(E720)</f>
        <v>0</v>
      </c>
      <c r="K720" s="23" t="n">
        <f aca="false">IF(I720=0,0,N(D720)/I720)</f>
        <v>0</v>
      </c>
      <c r="L720" s="24" t="n">
        <f aca="false">IF(A720="",0,IFERROR(INDEX(Tariff!$B$6:$F$13,MATCH(C720,Tariff!$A$6:$A$13,0),MATCH(B720,Tariff!$B$5:$F$5,0)),0))</f>
        <v>0</v>
      </c>
      <c r="M720" s="23" t="n">
        <f aca="false">J720*L720</f>
        <v>0</v>
      </c>
      <c r="N720" s="23" t="n">
        <f aca="false">N(F720)-M720</f>
        <v>0</v>
      </c>
      <c r="O720" s="25" t="n">
        <f aca="false">IF(M720=0,0,N720/M720)</f>
        <v>0</v>
      </c>
      <c r="P720" s="23" t="n">
        <f aca="false">N(F720)-N(G720)</f>
        <v>0</v>
      </c>
      <c r="Q720" s="25" t="n">
        <f aca="false">IF(N(H720)=0,0,N(D720)/H720-1)</f>
        <v>0</v>
      </c>
    </row>
    <row r="721" customFormat="false" ht="15" hidden="false" customHeight="false" outlineLevel="0" collapsed="false">
      <c r="A721" s="21"/>
      <c r="B721" s="8"/>
      <c r="C721" s="8"/>
      <c r="D721" s="19"/>
      <c r="E721" s="19"/>
      <c r="F721" s="19"/>
      <c r="G721" s="19"/>
      <c r="H721" s="19"/>
      <c r="I721" s="22" t="n">
        <f aca="false">IF(A721="",0,DAY(EOMONTH(A721,0)))</f>
        <v>0</v>
      </c>
      <c r="J721" s="23" t="n">
        <f aca="false">N(D721)-N(E721)</f>
        <v>0</v>
      </c>
      <c r="K721" s="23" t="n">
        <f aca="false">IF(I721=0,0,N(D721)/I721)</f>
        <v>0</v>
      </c>
      <c r="L721" s="24" t="n">
        <f aca="false">IF(A721="",0,IFERROR(INDEX(Tariff!$B$6:$F$13,MATCH(C721,Tariff!$A$6:$A$13,0),MATCH(B721,Tariff!$B$5:$F$5,0)),0))</f>
        <v>0</v>
      </c>
      <c r="M721" s="23" t="n">
        <f aca="false">J721*L721</f>
        <v>0</v>
      </c>
      <c r="N721" s="23" t="n">
        <f aca="false">N(F721)-M721</f>
        <v>0</v>
      </c>
      <c r="O721" s="25" t="n">
        <f aca="false">IF(M721=0,0,N721/M721)</f>
        <v>0</v>
      </c>
      <c r="P721" s="23" t="n">
        <f aca="false">N(F721)-N(G721)</f>
        <v>0</v>
      </c>
      <c r="Q721" s="25" t="n">
        <f aca="false">IF(N(H721)=0,0,N(D721)/H721-1)</f>
        <v>0</v>
      </c>
    </row>
    <row r="722" customFormat="false" ht="15" hidden="false" customHeight="false" outlineLevel="0" collapsed="false">
      <c r="A722" s="21"/>
      <c r="B722" s="8"/>
      <c r="C722" s="8"/>
      <c r="D722" s="19"/>
      <c r="E722" s="19"/>
      <c r="F722" s="19"/>
      <c r="G722" s="19"/>
      <c r="H722" s="19"/>
      <c r="I722" s="22" t="n">
        <f aca="false">IF(A722="",0,DAY(EOMONTH(A722,0)))</f>
        <v>0</v>
      </c>
      <c r="J722" s="23" t="n">
        <f aca="false">N(D722)-N(E722)</f>
        <v>0</v>
      </c>
      <c r="K722" s="23" t="n">
        <f aca="false">IF(I722=0,0,N(D722)/I722)</f>
        <v>0</v>
      </c>
      <c r="L722" s="24" t="n">
        <f aca="false">IF(A722="",0,IFERROR(INDEX(Tariff!$B$6:$F$13,MATCH(C722,Tariff!$A$6:$A$13,0),MATCH(B722,Tariff!$B$5:$F$5,0)),0))</f>
        <v>0</v>
      </c>
      <c r="M722" s="23" t="n">
        <f aca="false">J722*L722</f>
        <v>0</v>
      </c>
      <c r="N722" s="23" t="n">
        <f aca="false">N(F722)-M722</f>
        <v>0</v>
      </c>
      <c r="O722" s="25" t="n">
        <f aca="false">IF(M722=0,0,N722/M722)</f>
        <v>0</v>
      </c>
      <c r="P722" s="23" t="n">
        <f aca="false">N(F722)-N(G722)</f>
        <v>0</v>
      </c>
      <c r="Q722" s="25" t="n">
        <f aca="false">IF(N(H722)=0,0,N(D722)/H722-1)</f>
        <v>0</v>
      </c>
    </row>
    <row r="723" customFormat="false" ht="15" hidden="false" customHeight="false" outlineLevel="0" collapsed="false">
      <c r="A723" s="21"/>
      <c r="B723" s="8"/>
      <c r="C723" s="8"/>
      <c r="D723" s="19"/>
      <c r="E723" s="19"/>
      <c r="F723" s="19"/>
      <c r="G723" s="19"/>
      <c r="H723" s="19"/>
      <c r="I723" s="22" t="n">
        <f aca="false">IF(A723="",0,DAY(EOMONTH(A723,0)))</f>
        <v>0</v>
      </c>
      <c r="J723" s="23" t="n">
        <f aca="false">N(D723)-N(E723)</f>
        <v>0</v>
      </c>
      <c r="K723" s="23" t="n">
        <f aca="false">IF(I723=0,0,N(D723)/I723)</f>
        <v>0</v>
      </c>
      <c r="L723" s="24" t="n">
        <f aca="false">IF(A723="",0,IFERROR(INDEX(Tariff!$B$6:$F$13,MATCH(C723,Tariff!$A$6:$A$13,0),MATCH(B723,Tariff!$B$5:$F$5,0)),0))</f>
        <v>0</v>
      </c>
      <c r="M723" s="23" t="n">
        <f aca="false">J723*L723</f>
        <v>0</v>
      </c>
      <c r="N723" s="23" t="n">
        <f aca="false">N(F723)-M723</f>
        <v>0</v>
      </c>
      <c r="O723" s="25" t="n">
        <f aca="false">IF(M723=0,0,N723/M723)</f>
        <v>0</v>
      </c>
      <c r="P723" s="23" t="n">
        <f aca="false">N(F723)-N(G723)</f>
        <v>0</v>
      </c>
      <c r="Q723" s="25" t="n">
        <f aca="false">IF(N(H723)=0,0,N(D723)/H723-1)</f>
        <v>0</v>
      </c>
    </row>
    <row r="724" customFormat="false" ht="15" hidden="false" customHeight="false" outlineLevel="0" collapsed="false">
      <c r="A724" s="21"/>
      <c r="B724" s="8"/>
      <c r="C724" s="8"/>
      <c r="D724" s="19"/>
      <c r="E724" s="19"/>
      <c r="F724" s="19"/>
      <c r="G724" s="19"/>
      <c r="H724" s="19"/>
      <c r="I724" s="22" t="n">
        <f aca="false">IF(A724="",0,DAY(EOMONTH(A724,0)))</f>
        <v>0</v>
      </c>
      <c r="J724" s="23" t="n">
        <f aca="false">N(D724)-N(E724)</f>
        <v>0</v>
      </c>
      <c r="K724" s="23" t="n">
        <f aca="false">IF(I724=0,0,N(D724)/I724)</f>
        <v>0</v>
      </c>
      <c r="L724" s="24" t="n">
        <f aca="false">IF(A724="",0,IFERROR(INDEX(Tariff!$B$6:$F$13,MATCH(C724,Tariff!$A$6:$A$13,0),MATCH(B724,Tariff!$B$5:$F$5,0)),0))</f>
        <v>0</v>
      </c>
      <c r="M724" s="23" t="n">
        <f aca="false">J724*L724</f>
        <v>0</v>
      </c>
      <c r="N724" s="23" t="n">
        <f aca="false">N(F724)-M724</f>
        <v>0</v>
      </c>
      <c r="O724" s="25" t="n">
        <f aca="false">IF(M724=0,0,N724/M724)</f>
        <v>0</v>
      </c>
      <c r="P724" s="23" t="n">
        <f aca="false">N(F724)-N(G724)</f>
        <v>0</v>
      </c>
      <c r="Q724" s="25" t="n">
        <f aca="false">IF(N(H724)=0,0,N(D724)/H724-1)</f>
        <v>0</v>
      </c>
    </row>
    <row r="725" customFormat="false" ht="15" hidden="false" customHeight="false" outlineLevel="0" collapsed="false">
      <c r="A725" s="21"/>
      <c r="B725" s="8"/>
      <c r="C725" s="8"/>
      <c r="D725" s="19"/>
      <c r="E725" s="19"/>
      <c r="F725" s="19"/>
      <c r="G725" s="19"/>
      <c r="H725" s="19"/>
      <c r="I725" s="22" t="n">
        <f aca="false">IF(A725="",0,DAY(EOMONTH(A725,0)))</f>
        <v>0</v>
      </c>
      <c r="J725" s="23" t="n">
        <f aca="false">N(D725)-N(E725)</f>
        <v>0</v>
      </c>
      <c r="K725" s="23" t="n">
        <f aca="false">IF(I725=0,0,N(D725)/I725)</f>
        <v>0</v>
      </c>
      <c r="L725" s="24" t="n">
        <f aca="false">IF(A725="",0,IFERROR(INDEX(Tariff!$B$6:$F$13,MATCH(C725,Tariff!$A$6:$A$13,0),MATCH(B725,Tariff!$B$5:$F$5,0)),0))</f>
        <v>0</v>
      </c>
      <c r="M725" s="23" t="n">
        <f aca="false">J725*L725</f>
        <v>0</v>
      </c>
      <c r="N725" s="23" t="n">
        <f aca="false">N(F725)-M725</f>
        <v>0</v>
      </c>
      <c r="O725" s="25" t="n">
        <f aca="false">IF(M725=0,0,N725/M725)</f>
        <v>0</v>
      </c>
      <c r="P725" s="23" t="n">
        <f aca="false">N(F725)-N(G725)</f>
        <v>0</v>
      </c>
      <c r="Q725" s="25" t="n">
        <f aca="false">IF(N(H725)=0,0,N(D725)/H725-1)</f>
        <v>0</v>
      </c>
    </row>
    <row r="726" customFormat="false" ht="15" hidden="false" customHeight="false" outlineLevel="0" collapsed="false">
      <c r="A726" s="21"/>
      <c r="B726" s="8"/>
      <c r="C726" s="8"/>
      <c r="D726" s="19"/>
      <c r="E726" s="19"/>
      <c r="F726" s="19"/>
      <c r="G726" s="19"/>
      <c r="H726" s="19"/>
      <c r="I726" s="22" t="n">
        <f aca="false">IF(A726="",0,DAY(EOMONTH(A726,0)))</f>
        <v>0</v>
      </c>
      <c r="J726" s="23" t="n">
        <f aca="false">N(D726)-N(E726)</f>
        <v>0</v>
      </c>
      <c r="K726" s="23" t="n">
        <f aca="false">IF(I726=0,0,N(D726)/I726)</f>
        <v>0</v>
      </c>
      <c r="L726" s="24" t="n">
        <f aca="false">IF(A726="",0,IFERROR(INDEX(Tariff!$B$6:$F$13,MATCH(C726,Tariff!$A$6:$A$13,0),MATCH(B726,Tariff!$B$5:$F$5,0)),0))</f>
        <v>0</v>
      </c>
      <c r="M726" s="23" t="n">
        <f aca="false">J726*L726</f>
        <v>0</v>
      </c>
      <c r="N726" s="23" t="n">
        <f aca="false">N(F726)-M726</f>
        <v>0</v>
      </c>
      <c r="O726" s="25" t="n">
        <f aca="false">IF(M726=0,0,N726/M726)</f>
        <v>0</v>
      </c>
      <c r="P726" s="23" t="n">
        <f aca="false">N(F726)-N(G726)</f>
        <v>0</v>
      </c>
      <c r="Q726" s="25" t="n">
        <f aca="false">IF(N(H726)=0,0,N(D726)/H726-1)</f>
        <v>0</v>
      </c>
    </row>
    <row r="727" customFormat="false" ht="15" hidden="false" customHeight="false" outlineLevel="0" collapsed="false">
      <c r="A727" s="21"/>
      <c r="B727" s="8"/>
      <c r="C727" s="8"/>
      <c r="D727" s="19"/>
      <c r="E727" s="19"/>
      <c r="F727" s="19"/>
      <c r="G727" s="19"/>
      <c r="H727" s="19"/>
      <c r="I727" s="22" t="n">
        <f aca="false">IF(A727="",0,DAY(EOMONTH(A727,0)))</f>
        <v>0</v>
      </c>
      <c r="J727" s="23" t="n">
        <f aca="false">N(D727)-N(E727)</f>
        <v>0</v>
      </c>
      <c r="K727" s="23" t="n">
        <f aca="false">IF(I727=0,0,N(D727)/I727)</f>
        <v>0</v>
      </c>
      <c r="L727" s="24" t="n">
        <f aca="false">IF(A727="",0,IFERROR(INDEX(Tariff!$B$6:$F$13,MATCH(C727,Tariff!$A$6:$A$13,0),MATCH(B727,Tariff!$B$5:$F$5,0)),0))</f>
        <v>0</v>
      </c>
      <c r="M727" s="23" t="n">
        <f aca="false">J727*L727</f>
        <v>0</v>
      </c>
      <c r="N727" s="23" t="n">
        <f aca="false">N(F727)-M727</f>
        <v>0</v>
      </c>
      <c r="O727" s="25" t="n">
        <f aca="false">IF(M727=0,0,N727/M727)</f>
        <v>0</v>
      </c>
      <c r="P727" s="23" t="n">
        <f aca="false">N(F727)-N(G727)</f>
        <v>0</v>
      </c>
      <c r="Q727" s="25" t="n">
        <f aca="false">IF(N(H727)=0,0,N(D727)/H727-1)</f>
        <v>0</v>
      </c>
    </row>
    <row r="728" customFormat="false" ht="15" hidden="false" customHeight="false" outlineLevel="0" collapsed="false">
      <c r="A728" s="21"/>
      <c r="B728" s="8"/>
      <c r="C728" s="8"/>
      <c r="D728" s="19"/>
      <c r="E728" s="19"/>
      <c r="F728" s="19"/>
      <c r="G728" s="19"/>
      <c r="H728" s="19"/>
      <c r="I728" s="22" t="n">
        <f aca="false">IF(A728="",0,DAY(EOMONTH(A728,0)))</f>
        <v>0</v>
      </c>
      <c r="J728" s="23" t="n">
        <f aca="false">N(D728)-N(E728)</f>
        <v>0</v>
      </c>
      <c r="K728" s="23" t="n">
        <f aca="false">IF(I728=0,0,N(D728)/I728)</f>
        <v>0</v>
      </c>
      <c r="L728" s="24" t="n">
        <f aca="false">IF(A728="",0,IFERROR(INDEX(Tariff!$B$6:$F$13,MATCH(C728,Tariff!$A$6:$A$13,0),MATCH(B728,Tariff!$B$5:$F$5,0)),0))</f>
        <v>0</v>
      </c>
      <c r="M728" s="23" t="n">
        <f aca="false">J728*L728</f>
        <v>0</v>
      </c>
      <c r="N728" s="23" t="n">
        <f aca="false">N(F728)-M728</f>
        <v>0</v>
      </c>
      <c r="O728" s="25" t="n">
        <f aca="false">IF(M728=0,0,N728/M728)</f>
        <v>0</v>
      </c>
      <c r="P728" s="23" t="n">
        <f aca="false">N(F728)-N(G728)</f>
        <v>0</v>
      </c>
      <c r="Q728" s="25" t="n">
        <f aca="false">IF(N(H728)=0,0,N(D728)/H728-1)</f>
        <v>0</v>
      </c>
    </row>
    <row r="729" customFormat="false" ht="15" hidden="false" customHeight="false" outlineLevel="0" collapsed="false">
      <c r="A729" s="21"/>
      <c r="B729" s="8"/>
      <c r="C729" s="8"/>
      <c r="D729" s="19"/>
      <c r="E729" s="19"/>
      <c r="F729" s="19"/>
      <c r="G729" s="19"/>
      <c r="H729" s="19"/>
      <c r="I729" s="22" t="n">
        <f aca="false">IF(A729="",0,DAY(EOMONTH(A729,0)))</f>
        <v>0</v>
      </c>
      <c r="J729" s="23" t="n">
        <f aca="false">N(D729)-N(E729)</f>
        <v>0</v>
      </c>
      <c r="K729" s="23" t="n">
        <f aca="false">IF(I729=0,0,N(D729)/I729)</f>
        <v>0</v>
      </c>
      <c r="L729" s="24" t="n">
        <f aca="false">IF(A729="",0,IFERROR(INDEX(Tariff!$B$6:$F$13,MATCH(C729,Tariff!$A$6:$A$13,0),MATCH(B729,Tariff!$B$5:$F$5,0)),0))</f>
        <v>0</v>
      </c>
      <c r="M729" s="23" t="n">
        <f aca="false">J729*L729</f>
        <v>0</v>
      </c>
      <c r="N729" s="23" t="n">
        <f aca="false">N(F729)-M729</f>
        <v>0</v>
      </c>
      <c r="O729" s="25" t="n">
        <f aca="false">IF(M729=0,0,N729/M729)</f>
        <v>0</v>
      </c>
      <c r="P729" s="23" t="n">
        <f aca="false">N(F729)-N(G729)</f>
        <v>0</v>
      </c>
      <c r="Q729" s="25" t="n">
        <f aca="false">IF(N(H729)=0,0,N(D729)/H729-1)</f>
        <v>0</v>
      </c>
    </row>
    <row r="730" customFormat="false" ht="15" hidden="false" customHeight="false" outlineLevel="0" collapsed="false">
      <c r="A730" s="21"/>
      <c r="B730" s="8"/>
      <c r="C730" s="8"/>
      <c r="D730" s="19"/>
      <c r="E730" s="19"/>
      <c r="F730" s="19"/>
      <c r="G730" s="19"/>
      <c r="H730" s="19"/>
      <c r="I730" s="22" t="n">
        <f aca="false">IF(A730="",0,DAY(EOMONTH(A730,0)))</f>
        <v>0</v>
      </c>
      <c r="J730" s="23" t="n">
        <f aca="false">N(D730)-N(E730)</f>
        <v>0</v>
      </c>
      <c r="K730" s="23" t="n">
        <f aca="false">IF(I730=0,0,N(D730)/I730)</f>
        <v>0</v>
      </c>
      <c r="L730" s="24" t="n">
        <f aca="false">IF(A730="",0,IFERROR(INDEX(Tariff!$B$6:$F$13,MATCH(C730,Tariff!$A$6:$A$13,0),MATCH(B730,Tariff!$B$5:$F$5,0)),0))</f>
        <v>0</v>
      </c>
      <c r="M730" s="23" t="n">
        <f aca="false">J730*L730</f>
        <v>0</v>
      </c>
      <c r="N730" s="23" t="n">
        <f aca="false">N(F730)-M730</f>
        <v>0</v>
      </c>
      <c r="O730" s="25" t="n">
        <f aca="false">IF(M730=0,0,N730/M730)</f>
        <v>0</v>
      </c>
      <c r="P730" s="23" t="n">
        <f aca="false">N(F730)-N(G730)</f>
        <v>0</v>
      </c>
      <c r="Q730" s="25" t="n">
        <f aca="false">IF(N(H730)=0,0,N(D730)/H730-1)</f>
        <v>0</v>
      </c>
    </row>
    <row r="731" customFormat="false" ht="15" hidden="false" customHeight="false" outlineLevel="0" collapsed="false">
      <c r="A731" s="21"/>
      <c r="B731" s="8"/>
      <c r="C731" s="8"/>
      <c r="D731" s="19"/>
      <c r="E731" s="19"/>
      <c r="F731" s="19"/>
      <c r="G731" s="19"/>
      <c r="H731" s="19"/>
      <c r="I731" s="22" t="n">
        <f aca="false">IF(A731="",0,DAY(EOMONTH(A731,0)))</f>
        <v>0</v>
      </c>
      <c r="J731" s="23" t="n">
        <f aca="false">N(D731)-N(E731)</f>
        <v>0</v>
      </c>
      <c r="K731" s="23" t="n">
        <f aca="false">IF(I731=0,0,N(D731)/I731)</f>
        <v>0</v>
      </c>
      <c r="L731" s="24" t="n">
        <f aca="false">IF(A731="",0,IFERROR(INDEX(Tariff!$B$6:$F$13,MATCH(C731,Tariff!$A$6:$A$13,0),MATCH(B731,Tariff!$B$5:$F$5,0)),0))</f>
        <v>0</v>
      </c>
      <c r="M731" s="23" t="n">
        <f aca="false">J731*L731</f>
        <v>0</v>
      </c>
      <c r="N731" s="23" t="n">
        <f aca="false">N(F731)-M731</f>
        <v>0</v>
      </c>
      <c r="O731" s="25" t="n">
        <f aca="false">IF(M731=0,0,N731/M731)</f>
        <v>0</v>
      </c>
      <c r="P731" s="23" t="n">
        <f aca="false">N(F731)-N(G731)</f>
        <v>0</v>
      </c>
      <c r="Q731" s="25" t="n">
        <f aca="false">IF(N(H731)=0,0,N(D731)/H731-1)</f>
        <v>0</v>
      </c>
    </row>
    <row r="732" customFormat="false" ht="15" hidden="false" customHeight="false" outlineLevel="0" collapsed="false">
      <c r="A732" s="21"/>
      <c r="B732" s="8"/>
      <c r="C732" s="8"/>
      <c r="D732" s="19"/>
      <c r="E732" s="19"/>
      <c r="F732" s="19"/>
      <c r="G732" s="19"/>
      <c r="H732" s="19"/>
      <c r="I732" s="22" t="n">
        <f aca="false">IF(A732="",0,DAY(EOMONTH(A732,0)))</f>
        <v>0</v>
      </c>
      <c r="J732" s="23" t="n">
        <f aca="false">N(D732)-N(E732)</f>
        <v>0</v>
      </c>
      <c r="K732" s="23" t="n">
        <f aca="false">IF(I732=0,0,N(D732)/I732)</f>
        <v>0</v>
      </c>
      <c r="L732" s="24" t="n">
        <f aca="false">IF(A732="",0,IFERROR(INDEX(Tariff!$B$6:$F$13,MATCH(C732,Tariff!$A$6:$A$13,0),MATCH(B732,Tariff!$B$5:$F$5,0)),0))</f>
        <v>0</v>
      </c>
      <c r="M732" s="23" t="n">
        <f aca="false">J732*L732</f>
        <v>0</v>
      </c>
      <c r="N732" s="23" t="n">
        <f aca="false">N(F732)-M732</f>
        <v>0</v>
      </c>
      <c r="O732" s="25" t="n">
        <f aca="false">IF(M732=0,0,N732/M732)</f>
        <v>0</v>
      </c>
      <c r="P732" s="23" t="n">
        <f aca="false">N(F732)-N(G732)</f>
        <v>0</v>
      </c>
      <c r="Q732" s="25" t="n">
        <f aca="false">IF(N(H732)=0,0,N(D732)/H732-1)</f>
        <v>0</v>
      </c>
    </row>
    <row r="733" customFormat="false" ht="15" hidden="false" customHeight="false" outlineLevel="0" collapsed="false">
      <c r="A733" s="21"/>
      <c r="B733" s="8"/>
      <c r="C733" s="8"/>
      <c r="D733" s="19"/>
      <c r="E733" s="19"/>
      <c r="F733" s="19"/>
      <c r="G733" s="19"/>
      <c r="H733" s="19"/>
      <c r="I733" s="22" t="n">
        <f aca="false">IF(A733="",0,DAY(EOMONTH(A733,0)))</f>
        <v>0</v>
      </c>
      <c r="J733" s="23" t="n">
        <f aca="false">N(D733)-N(E733)</f>
        <v>0</v>
      </c>
      <c r="K733" s="23" t="n">
        <f aca="false">IF(I733=0,0,N(D733)/I733)</f>
        <v>0</v>
      </c>
      <c r="L733" s="24" t="n">
        <f aca="false">IF(A733="",0,IFERROR(INDEX(Tariff!$B$6:$F$13,MATCH(C733,Tariff!$A$6:$A$13,0),MATCH(B733,Tariff!$B$5:$F$5,0)),0))</f>
        <v>0</v>
      </c>
      <c r="M733" s="23" t="n">
        <f aca="false">J733*L733</f>
        <v>0</v>
      </c>
      <c r="N733" s="23" t="n">
        <f aca="false">N(F733)-M733</f>
        <v>0</v>
      </c>
      <c r="O733" s="25" t="n">
        <f aca="false">IF(M733=0,0,N733/M733)</f>
        <v>0</v>
      </c>
      <c r="P733" s="23" t="n">
        <f aca="false">N(F733)-N(G733)</f>
        <v>0</v>
      </c>
      <c r="Q733" s="25" t="n">
        <f aca="false">IF(N(H733)=0,0,N(D733)/H733-1)</f>
        <v>0</v>
      </c>
    </row>
    <row r="734" customFormat="false" ht="15" hidden="false" customHeight="false" outlineLevel="0" collapsed="false">
      <c r="A734" s="21"/>
      <c r="B734" s="8"/>
      <c r="C734" s="8"/>
      <c r="D734" s="19"/>
      <c r="E734" s="19"/>
      <c r="F734" s="19"/>
      <c r="G734" s="19"/>
      <c r="H734" s="19"/>
      <c r="I734" s="22" t="n">
        <f aca="false">IF(A734="",0,DAY(EOMONTH(A734,0)))</f>
        <v>0</v>
      </c>
      <c r="J734" s="23" t="n">
        <f aca="false">N(D734)-N(E734)</f>
        <v>0</v>
      </c>
      <c r="K734" s="23" t="n">
        <f aca="false">IF(I734=0,0,N(D734)/I734)</f>
        <v>0</v>
      </c>
      <c r="L734" s="24" t="n">
        <f aca="false">IF(A734="",0,IFERROR(INDEX(Tariff!$B$6:$F$13,MATCH(C734,Tariff!$A$6:$A$13,0),MATCH(B734,Tariff!$B$5:$F$5,0)),0))</f>
        <v>0</v>
      </c>
      <c r="M734" s="23" t="n">
        <f aca="false">J734*L734</f>
        <v>0</v>
      </c>
      <c r="N734" s="23" t="n">
        <f aca="false">N(F734)-M734</f>
        <v>0</v>
      </c>
      <c r="O734" s="25" t="n">
        <f aca="false">IF(M734=0,0,N734/M734)</f>
        <v>0</v>
      </c>
      <c r="P734" s="23" t="n">
        <f aca="false">N(F734)-N(G734)</f>
        <v>0</v>
      </c>
      <c r="Q734" s="25" t="n">
        <f aca="false">IF(N(H734)=0,0,N(D734)/H734-1)</f>
        <v>0</v>
      </c>
    </row>
    <row r="735" customFormat="false" ht="15" hidden="false" customHeight="false" outlineLevel="0" collapsed="false">
      <c r="A735" s="21"/>
      <c r="B735" s="8"/>
      <c r="C735" s="8"/>
      <c r="D735" s="19"/>
      <c r="E735" s="19"/>
      <c r="F735" s="19"/>
      <c r="G735" s="19"/>
      <c r="H735" s="19"/>
      <c r="I735" s="22" t="n">
        <f aca="false">IF(A735="",0,DAY(EOMONTH(A735,0)))</f>
        <v>0</v>
      </c>
      <c r="J735" s="23" t="n">
        <f aca="false">N(D735)-N(E735)</f>
        <v>0</v>
      </c>
      <c r="K735" s="23" t="n">
        <f aca="false">IF(I735=0,0,N(D735)/I735)</f>
        <v>0</v>
      </c>
      <c r="L735" s="24" t="n">
        <f aca="false">IF(A735="",0,IFERROR(INDEX(Tariff!$B$6:$F$13,MATCH(C735,Tariff!$A$6:$A$13,0),MATCH(B735,Tariff!$B$5:$F$5,0)),0))</f>
        <v>0</v>
      </c>
      <c r="M735" s="23" t="n">
        <f aca="false">J735*L735</f>
        <v>0</v>
      </c>
      <c r="N735" s="23" t="n">
        <f aca="false">N(F735)-M735</f>
        <v>0</v>
      </c>
      <c r="O735" s="25" t="n">
        <f aca="false">IF(M735=0,0,N735/M735)</f>
        <v>0</v>
      </c>
      <c r="P735" s="23" t="n">
        <f aca="false">N(F735)-N(G735)</f>
        <v>0</v>
      </c>
      <c r="Q735" s="25" t="n">
        <f aca="false">IF(N(H735)=0,0,N(D735)/H735-1)</f>
        <v>0</v>
      </c>
    </row>
    <row r="736" customFormat="false" ht="15" hidden="false" customHeight="false" outlineLevel="0" collapsed="false">
      <c r="A736" s="21"/>
      <c r="B736" s="8"/>
      <c r="C736" s="8"/>
      <c r="D736" s="19"/>
      <c r="E736" s="19"/>
      <c r="F736" s="19"/>
      <c r="G736" s="19"/>
      <c r="H736" s="19"/>
      <c r="I736" s="22" t="n">
        <f aca="false">IF(A736="",0,DAY(EOMONTH(A736,0)))</f>
        <v>0</v>
      </c>
      <c r="J736" s="23" t="n">
        <f aca="false">N(D736)-N(E736)</f>
        <v>0</v>
      </c>
      <c r="K736" s="23" t="n">
        <f aca="false">IF(I736=0,0,N(D736)/I736)</f>
        <v>0</v>
      </c>
      <c r="L736" s="24" t="n">
        <f aca="false">IF(A736="",0,IFERROR(INDEX(Tariff!$B$6:$F$13,MATCH(C736,Tariff!$A$6:$A$13,0),MATCH(B736,Tariff!$B$5:$F$5,0)),0))</f>
        <v>0</v>
      </c>
      <c r="M736" s="23" t="n">
        <f aca="false">J736*L736</f>
        <v>0</v>
      </c>
      <c r="N736" s="23" t="n">
        <f aca="false">N(F736)-M736</f>
        <v>0</v>
      </c>
      <c r="O736" s="25" t="n">
        <f aca="false">IF(M736=0,0,N736/M736)</f>
        <v>0</v>
      </c>
      <c r="P736" s="23" t="n">
        <f aca="false">N(F736)-N(G736)</f>
        <v>0</v>
      </c>
      <c r="Q736" s="25" t="n">
        <f aca="false">IF(N(H736)=0,0,N(D736)/H736-1)</f>
        <v>0</v>
      </c>
    </row>
    <row r="737" customFormat="false" ht="15" hidden="false" customHeight="false" outlineLevel="0" collapsed="false">
      <c r="A737" s="21"/>
      <c r="B737" s="8"/>
      <c r="C737" s="8"/>
      <c r="D737" s="19"/>
      <c r="E737" s="19"/>
      <c r="F737" s="19"/>
      <c r="G737" s="19"/>
      <c r="H737" s="19"/>
      <c r="I737" s="22" t="n">
        <f aca="false">IF(A737="",0,DAY(EOMONTH(A737,0)))</f>
        <v>0</v>
      </c>
      <c r="J737" s="23" t="n">
        <f aca="false">N(D737)-N(E737)</f>
        <v>0</v>
      </c>
      <c r="K737" s="23" t="n">
        <f aca="false">IF(I737=0,0,N(D737)/I737)</f>
        <v>0</v>
      </c>
      <c r="L737" s="24" t="n">
        <f aca="false">IF(A737="",0,IFERROR(INDEX(Tariff!$B$6:$F$13,MATCH(C737,Tariff!$A$6:$A$13,0),MATCH(B737,Tariff!$B$5:$F$5,0)),0))</f>
        <v>0</v>
      </c>
      <c r="M737" s="23" t="n">
        <f aca="false">J737*L737</f>
        <v>0</v>
      </c>
      <c r="N737" s="23" t="n">
        <f aca="false">N(F737)-M737</f>
        <v>0</v>
      </c>
      <c r="O737" s="25" t="n">
        <f aca="false">IF(M737=0,0,N737/M737)</f>
        <v>0</v>
      </c>
      <c r="P737" s="23" t="n">
        <f aca="false">N(F737)-N(G737)</f>
        <v>0</v>
      </c>
      <c r="Q737" s="25" t="n">
        <f aca="false">IF(N(H737)=0,0,N(D737)/H737-1)</f>
        <v>0</v>
      </c>
    </row>
    <row r="738" customFormat="false" ht="15" hidden="false" customHeight="false" outlineLevel="0" collapsed="false">
      <c r="A738" s="21"/>
      <c r="B738" s="8"/>
      <c r="C738" s="8"/>
      <c r="D738" s="19"/>
      <c r="E738" s="19"/>
      <c r="F738" s="19"/>
      <c r="G738" s="19"/>
      <c r="H738" s="19"/>
      <c r="I738" s="22" t="n">
        <f aca="false">IF(A738="",0,DAY(EOMONTH(A738,0)))</f>
        <v>0</v>
      </c>
      <c r="J738" s="23" t="n">
        <f aca="false">N(D738)-N(E738)</f>
        <v>0</v>
      </c>
      <c r="K738" s="23" t="n">
        <f aca="false">IF(I738=0,0,N(D738)/I738)</f>
        <v>0</v>
      </c>
      <c r="L738" s="24" t="n">
        <f aca="false">IF(A738="",0,IFERROR(INDEX(Tariff!$B$6:$F$13,MATCH(C738,Tariff!$A$6:$A$13,0),MATCH(B738,Tariff!$B$5:$F$5,0)),0))</f>
        <v>0</v>
      </c>
      <c r="M738" s="23" t="n">
        <f aca="false">J738*L738</f>
        <v>0</v>
      </c>
      <c r="N738" s="23" t="n">
        <f aca="false">N(F738)-M738</f>
        <v>0</v>
      </c>
      <c r="O738" s="25" t="n">
        <f aca="false">IF(M738=0,0,N738/M738)</f>
        <v>0</v>
      </c>
      <c r="P738" s="23" t="n">
        <f aca="false">N(F738)-N(G738)</f>
        <v>0</v>
      </c>
      <c r="Q738" s="25" t="n">
        <f aca="false">IF(N(H738)=0,0,N(D738)/H738-1)</f>
        <v>0</v>
      </c>
    </row>
    <row r="739" customFormat="false" ht="15" hidden="false" customHeight="false" outlineLevel="0" collapsed="false">
      <c r="A739" s="21"/>
      <c r="B739" s="8"/>
      <c r="C739" s="8"/>
      <c r="D739" s="19"/>
      <c r="E739" s="19"/>
      <c r="F739" s="19"/>
      <c r="G739" s="19"/>
      <c r="H739" s="19"/>
      <c r="I739" s="22" t="n">
        <f aca="false">IF(A739="",0,DAY(EOMONTH(A739,0)))</f>
        <v>0</v>
      </c>
      <c r="J739" s="23" t="n">
        <f aca="false">N(D739)-N(E739)</f>
        <v>0</v>
      </c>
      <c r="K739" s="23" t="n">
        <f aca="false">IF(I739=0,0,N(D739)/I739)</f>
        <v>0</v>
      </c>
      <c r="L739" s="24" t="n">
        <f aca="false">IF(A739="",0,IFERROR(INDEX(Tariff!$B$6:$F$13,MATCH(C739,Tariff!$A$6:$A$13,0),MATCH(B739,Tariff!$B$5:$F$5,0)),0))</f>
        <v>0</v>
      </c>
      <c r="M739" s="23" t="n">
        <f aca="false">J739*L739</f>
        <v>0</v>
      </c>
      <c r="N739" s="23" t="n">
        <f aca="false">N(F739)-M739</f>
        <v>0</v>
      </c>
      <c r="O739" s="25" t="n">
        <f aca="false">IF(M739=0,0,N739/M739)</f>
        <v>0</v>
      </c>
      <c r="P739" s="23" t="n">
        <f aca="false">N(F739)-N(G739)</f>
        <v>0</v>
      </c>
      <c r="Q739" s="25" t="n">
        <f aca="false">IF(N(H739)=0,0,N(D739)/H739-1)</f>
        <v>0</v>
      </c>
    </row>
    <row r="740" customFormat="false" ht="15" hidden="false" customHeight="false" outlineLevel="0" collapsed="false">
      <c r="A740" s="21"/>
      <c r="B740" s="8"/>
      <c r="C740" s="8"/>
      <c r="D740" s="19"/>
      <c r="E740" s="19"/>
      <c r="F740" s="19"/>
      <c r="G740" s="19"/>
      <c r="H740" s="19"/>
      <c r="I740" s="22" t="n">
        <f aca="false">IF(A740="",0,DAY(EOMONTH(A740,0)))</f>
        <v>0</v>
      </c>
      <c r="J740" s="23" t="n">
        <f aca="false">N(D740)-N(E740)</f>
        <v>0</v>
      </c>
      <c r="K740" s="23" t="n">
        <f aca="false">IF(I740=0,0,N(D740)/I740)</f>
        <v>0</v>
      </c>
      <c r="L740" s="24" t="n">
        <f aca="false">IF(A740="",0,IFERROR(INDEX(Tariff!$B$6:$F$13,MATCH(C740,Tariff!$A$6:$A$13,0),MATCH(B740,Tariff!$B$5:$F$5,0)),0))</f>
        <v>0</v>
      </c>
      <c r="M740" s="23" t="n">
        <f aca="false">J740*L740</f>
        <v>0</v>
      </c>
      <c r="N740" s="23" t="n">
        <f aca="false">N(F740)-M740</f>
        <v>0</v>
      </c>
      <c r="O740" s="25" t="n">
        <f aca="false">IF(M740=0,0,N740/M740)</f>
        <v>0</v>
      </c>
      <c r="P740" s="23" t="n">
        <f aca="false">N(F740)-N(G740)</f>
        <v>0</v>
      </c>
      <c r="Q740" s="25" t="n">
        <f aca="false">IF(N(H740)=0,0,N(D740)/H740-1)</f>
        <v>0</v>
      </c>
    </row>
    <row r="741" customFormat="false" ht="15" hidden="false" customHeight="false" outlineLevel="0" collapsed="false">
      <c r="A741" s="21"/>
      <c r="B741" s="8"/>
      <c r="C741" s="8"/>
      <c r="D741" s="19"/>
      <c r="E741" s="19"/>
      <c r="F741" s="19"/>
      <c r="G741" s="19"/>
      <c r="H741" s="19"/>
      <c r="I741" s="22" t="n">
        <f aca="false">IF(A741="",0,DAY(EOMONTH(A741,0)))</f>
        <v>0</v>
      </c>
      <c r="J741" s="23" t="n">
        <f aca="false">N(D741)-N(E741)</f>
        <v>0</v>
      </c>
      <c r="K741" s="23" t="n">
        <f aca="false">IF(I741=0,0,N(D741)/I741)</f>
        <v>0</v>
      </c>
      <c r="L741" s="24" t="n">
        <f aca="false">IF(A741="",0,IFERROR(INDEX(Tariff!$B$6:$F$13,MATCH(C741,Tariff!$A$6:$A$13,0),MATCH(B741,Tariff!$B$5:$F$5,0)),0))</f>
        <v>0</v>
      </c>
      <c r="M741" s="23" t="n">
        <f aca="false">J741*L741</f>
        <v>0</v>
      </c>
      <c r="N741" s="23" t="n">
        <f aca="false">N(F741)-M741</f>
        <v>0</v>
      </c>
      <c r="O741" s="25" t="n">
        <f aca="false">IF(M741=0,0,N741/M741)</f>
        <v>0</v>
      </c>
      <c r="P741" s="23" t="n">
        <f aca="false">N(F741)-N(G741)</f>
        <v>0</v>
      </c>
      <c r="Q741" s="25" t="n">
        <f aca="false">IF(N(H741)=0,0,N(D741)/H741-1)</f>
        <v>0</v>
      </c>
    </row>
    <row r="742" customFormat="false" ht="15" hidden="false" customHeight="false" outlineLevel="0" collapsed="false">
      <c r="A742" s="21"/>
      <c r="B742" s="8"/>
      <c r="C742" s="8"/>
      <c r="D742" s="19"/>
      <c r="E742" s="19"/>
      <c r="F742" s="19"/>
      <c r="G742" s="19"/>
      <c r="H742" s="19"/>
      <c r="I742" s="22" t="n">
        <f aca="false">IF(A742="",0,DAY(EOMONTH(A742,0)))</f>
        <v>0</v>
      </c>
      <c r="J742" s="23" t="n">
        <f aca="false">N(D742)-N(E742)</f>
        <v>0</v>
      </c>
      <c r="K742" s="23" t="n">
        <f aca="false">IF(I742=0,0,N(D742)/I742)</f>
        <v>0</v>
      </c>
      <c r="L742" s="24" t="n">
        <f aca="false">IF(A742="",0,IFERROR(INDEX(Tariff!$B$6:$F$13,MATCH(C742,Tariff!$A$6:$A$13,0),MATCH(B742,Tariff!$B$5:$F$5,0)),0))</f>
        <v>0</v>
      </c>
      <c r="M742" s="23" t="n">
        <f aca="false">J742*L742</f>
        <v>0</v>
      </c>
      <c r="N742" s="23" t="n">
        <f aca="false">N(F742)-M742</f>
        <v>0</v>
      </c>
      <c r="O742" s="25" t="n">
        <f aca="false">IF(M742=0,0,N742/M742)</f>
        <v>0</v>
      </c>
      <c r="P742" s="23" t="n">
        <f aca="false">N(F742)-N(G742)</f>
        <v>0</v>
      </c>
      <c r="Q742" s="25" t="n">
        <f aca="false">IF(N(H742)=0,0,N(D742)/H742-1)</f>
        <v>0</v>
      </c>
    </row>
    <row r="743" customFormat="false" ht="15" hidden="false" customHeight="false" outlineLevel="0" collapsed="false">
      <c r="A743" s="21"/>
      <c r="B743" s="8"/>
      <c r="C743" s="8"/>
      <c r="D743" s="19"/>
      <c r="E743" s="19"/>
      <c r="F743" s="19"/>
      <c r="G743" s="19"/>
      <c r="H743" s="19"/>
      <c r="I743" s="22" t="n">
        <f aca="false">IF(A743="",0,DAY(EOMONTH(A743,0)))</f>
        <v>0</v>
      </c>
      <c r="J743" s="23" t="n">
        <f aca="false">N(D743)-N(E743)</f>
        <v>0</v>
      </c>
      <c r="K743" s="23" t="n">
        <f aca="false">IF(I743=0,0,N(D743)/I743)</f>
        <v>0</v>
      </c>
      <c r="L743" s="24" t="n">
        <f aca="false">IF(A743="",0,IFERROR(INDEX(Tariff!$B$6:$F$13,MATCH(C743,Tariff!$A$6:$A$13,0),MATCH(B743,Tariff!$B$5:$F$5,0)),0))</f>
        <v>0</v>
      </c>
      <c r="M743" s="23" t="n">
        <f aca="false">J743*L743</f>
        <v>0</v>
      </c>
      <c r="N743" s="23" t="n">
        <f aca="false">N(F743)-M743</f>
        <v>0</v>
      </c>
      <c r="O743" s="25" t="n">
        <f aca="false">IF(M743=0,0,N743/M743)</f>
        <v>0</v>
      </c>
      <c r="P743" s="23" t="n">
        <f aca="false">N(F743)-N(G743)</f>
        <v>0</v>
      </c>
      <c r="Q743" s="25" t="n">
        <f aca="false">IF(N(H743)=0,0,N(D743)/H743-1)</f>
        <v>0</v>
      </c>
    </row>
    <row r="744" customFormat="false" ht="15" hidden="false" customHeight="false" outlineLevel="0" collapsed="false">
      <c r="A744" s="21"/>
      <c r="B744" s="8"/>
      <c r="C744" s="8"/>
      <c r="D744" s="19"/>
      <c r="E744" s="19"/>
      <c r="F744" s="19"/>
      <c r="G744" s="19"/>
      <c r="H744" s="19"/>
      <c r="I744" s="22" t="n">
        <f aca="false">IF(A744="",0,DAY(EOMONTH(A744,0)))</f>
        <v>0</v>
      </c>
      <c r="J744" s="23" t="n">
        <f aca="false">N(D744)-N(E744)</f>
        <v>0</v>
      </c>
      <c r="K744" s="23" t="n">
        <f aca="false">IF(I744=0,0,N(D744)/I744)</f>
        <v>0</v>
      </c>
      <c r="L744" s="24" t="n">
        <f aca="false">IF(A744="",0,IFERROR(INDEX(Tariff!$B$6:$F$13,MATCH(C744,Tariff!$A$6:$A$13,0),MATCH(B744,Tariff!$B$5:$F$5,0)),0))</f>
        <v>0</v>
      </c>
      <c r="M744" s="23" t="n">
        <f aca="false">J744*L744</f>
        <v>0</v>
      </c>
      <c r="N744" s="23" t="n">
        <f aca="false">N(F744)-M744</f>
        <v>0</v>
      </c>
      <c r="O744" s="25" t="n">
        <f aca="false">IF(M744=0,0,N744/M744)</f>
        <v>0</v>
      </c>
      <c r="P744" s="23" t="n">
        <f aca="false">N(F744)-N(G744)</f>
        <v>0</v>
      </c>
      <c r="Q744" s="25" t="n">
        <f aca="false">IF(N(H744)=0,0,N(D744)/H744-1)</f>
        <v>0</v>
      </c>
    </row>
    <row r="745" customFormat="false" ht="15" hidden="false" customHeight="false" outlineLevel="0" collapsed="false">
      <c r="A745" s="21"/>
      <c r="B745" s="8"/>
      <c r="C745" s="8"/>
      <c r="D745" s="19"/>
      <c r="E745" s="19"/>
      <c r="F745" s="19"/>
      <c r="G745" s="19"/>
      <c r="H745" s="19"/>
      <c r="I745" s="22" t="n">
        <f aca="false">IF(A745="",0,DAY(EOMONTH(A745,0)))</f>
        <v>0</v>
      </c>
      <c r="J745" s="23" t="n">
        <f aca="false">N(D745)-N(E745)</f>
        <v>0</v>
      </c>
      <c r="K745" s="23" t="n">
        <f aca="false">IF(I745=0,0,N(D745)/I745)</f>
        <v>0</v>
      </c>
      <c r="L745" s="24" t="n">
        <f aca="false">IF(A745="",0,IFERROR(INDEX(Tariff!$B$6:$F$13,MATCH(C745,Tariff!$A$6:$A$13,0),MATCH(B745,Tariff!$B$5:$F$5,0)),0))</f>
        <v>0</v>
      </c>
      <c r="M745" s="23" t="n">
        <f aca="false">J745*L745</f>
        <v>0</v>
      </c>
      <c r="N745" s="23" t="n">
        <f aca="false">N(F745)-M745</f>
        <v>0</v>
      </c>
      <c r="O745" s="25" t="n">
        <f aca="false">IF(M745=0,0,N745/M745)</f>
        <v>0</v>
      </c>
      <c r="P745" s="23" t="n">
        <f aca="false">N(F745)-N(G745)</f>
        <v>0</v>
      </c>
      <c r="Q745" s="25" t="n">
        <f aca="false">IF(N(H745)=0,0,N(D745)/H745-1)</f>
        <v>0</v>
      </c>
    </row>
    <row r="746" customFormat="false" ht="15" hidden="false" customHeight="false" outlineLevel="0" collapsed="false">
      <c r="A746" s="21"/>
      <c r="B746" s="8"/>
      <c r="C746" s="8"/>
      <c r="D746" s="19"/>
      <c r="E746" s="19"/>
      <c r="F746" s="19"/>
      <c r="G746" s="19"/>
      <c r="H746" s="19"/>
      <c r="I746" s="22" t="n">
        <f aca="false">IF(A746="",0,DAY(EOMONTH(A746,0)))</f>
        <v>0</v>
      </c>
      <c r="J746" s="23" t="n">
        <f aca="false">N(D746)-N(E746)</f>
        <v>0</v>
      </c>
      <c r="K746" s="23" t="n">
        <f aca="false">IF(I746=0,0,N(D746)/I746)</f>
        <v>0</v>
      </c>
      <c r="L746" s="24" t="n">
        <f aca="false">IF(A746="",0,IFERROR(INDEX(Tariff!$B$6:$F$13,MATCH(C746,Tariff!$A$6:$A$13,0),MATCH(B746,Tariff!$B$5:$F$5,0)),0))</f>
        <v>0</v>
      </c>
      <c r="M746" s="23" t="n">
        <f aca="false">J746*L746</f>
        <v>0</v>
      </c>
      <c r="N746" s="23" t="n">
        <f aca="false">N(F746)-M746</f>
        <v>0</v>
      </c>
      <c r="O746" s="25" t="n">
        <f aca="false">IF(M746=0,0,N746/M746)</f>
        <v>0</v>
      </c>
      <c r="P746" s="23" t="n">
        <f aca="false">N(F746)-N(G746)</f>
        <v>0</v>
      </c>
      <c r="Q746" s="25" t="n">
        <f aca="false">IF(N(H746)=0,0,N(D746)/H746-1)</f>
        <v>0</v>
      </c>
    </row>
    <row r="747" customFormat="false" ht="15" hidden="false" customHeight="false" outlineLevel="0" collapsed="false">
      <c r="A747" s="21"/>
      <c r="B747" s="8"/>
      <c r="C747" s="8"/>
      <c r="D747" s="19"/>
      <c r="E747" s="19"/>
      <c r="F747" s="19"/>
      <c r="G747" s="19"/>
      <c r="H747" s="19"/>
      <c r="I747" s="22" t="n">
        <f aca="false">IF(A747="",0,DAY(EOMONTH(A747,0)))</f>
        <v>0</v>
      </c>
      <c r="J747" s="23" t="n">
        <f aca="false">N(D747)-N(E747)</f>
        <v>0</v>
      </c>
      <c r="K747" s="23" t="n">
        <f aca="false">IF(I747=0,0,N(D747)/I747)</f>
        <v>0</v>
      </c>
      <c r="L747" s="24" t="n">
        <f aca="false">IF(A747="",0,IFERROR(INDEX(Tariff!$B$6:$F$13,MATCH(C747,Tariff!$A$6:$A$13,0),MATCH(B747,Tariff!$B$5:$F$5,0)),0))</f>
        <v>0</v>
      </c>
      <c r="M747" s="23" t="n">
        <f aca="false">J747*L747</f>
        <v>0</v>
      </c>
      <c r="N747" s="23" t="n">
        <f aca="false">N(F747)-M747</f>
        <v>0</v>
      </c>
      <c r="O747" s="25" t="n">
        <f aca="false">IF(M747=0,0,N747/M747)</f>
        <v>0</v>
      </c>
      <c r="P747" s="23" t="n">
        <f aca="false">N(F747)-N(G747)</f>
        <v>0</v>
      </c>
      <c r="Q747" s="25" t="n">
        <f aca="false">IF(N(H747)=0,0,N(D747)/H747-1)</f>
        <v>0</v>
      </c>
    </row>
    <row r="748" customFormat="false" ht="15" hidden="false" customHeight="false" outlineLevel="0" collapsed="false">
      <c r="A748" s="21"/>
      <c r="B748" s="8"/>
      <c r="C748" s="8"/>
      <c r="D748" s="19"/>
      <c r="E748" s="19"/>
      <c r="F748" s="19"/>
      <c r="G748" s="19"/>
      <c r="H748" s="19"/>
      <c r="I748" s="22" t="n">
        <f aca="false">IF(A748="",0,DAY(EOMONTH(A748,0)))</f>
        <v>0</v>
      </c>
      <c r="J748" s="23" t="n">
        <f aca="false">N(D748)-N(E748)</f>
        <v>0</v>
      </c>
      <c r="K748" s="23" t="n">
        <f aca="false">IF(I748=0,0,N(D748)/I748)</f>
        <v>0</v>
      </c>
      <c r="L748" s="24" t="n">
        <f aca="false">IF(A748="",0,IFERROR(INDEX(Tariff!$B$6:$F$13,MATCH(C748,Tariff!$A$6:$A$13,0),MATCH(B748,Tariff!$B$5:$F$5,0)),0))</f>
        <v>0</v>
      </c>
      <c r="M748" s="23" t="n">
        <f aca="false">J748*L748</f>
        <v>0</v>
      </c>
      <c r="N748" s="23" t="n">
        <f aca="false">N(F748)-M748</f>
        <v>0</v>
      </c>
      <c r="O748" s="25" t="n">
        <f aca="false">IF(M748=0,0,N748/M748)</f>
        <v>0</v>
      </c>
      <c r="P748" s="23" t="n">
        <f aca="false">N(F748)-N(G748)</f>
        <v>0</v>
      </c>
      <c r="Q748" s="25" t="n">
        <f aca="false">IF(N(H748)=0,0,N(D748)/H748-1)</f>
        <v>0</v>
      </c>
    </row>
    <row r="749" customFormat="false" ht="15" hidden="false" customHeight="false" outlineLevel="0" collapsed="false">
      <c r="A749" s="21"/>
      <c r="B749" s="8"/>
      <c r="C749" s="8"/>
      <c r="D749" s="19"/>
      <c r="E749" s="19"/>
      <c r="F749" s="19"/>
      <c r="G749" s="19"/>
      <c r="H749" s="19"/>
      <c r="I749" s="22" t="n">
        <f aca="false">IF(A749="",0,DAY(EOMONTH(A749,0)))</f>
        <v>0</v>
      </c>
      <c r="J749" s="23" t="n">
        <f aca="false">N(D749)-N(E749)</f>
        <v>0</v>
      </c>
      <c r="K749" s="23" t="n">
        <f aca="false">IF(I749=0,0,N(D749)/I749)</f>
        <v>0</v>
      </c>
      <c r="L749" s="24" t="n">
        <f aca="false">IF(A749="",0,IFERROR(INDEX(Tariff!$B$6:$F$13,MATCH(C749,Tariff!$A$6:$A$13,0),MATCH(B749,Tariff!$B$5:$F$5,0)),0))</f>
        <v>0</v>
      </c>
      <c r="M749" s="23" t="n">
        <f aca="false">J749*L749</f>
        <v>0</v>
      </c>
      <c r="N749" s="23" t="n">
        <f aca="false">N(F749)-M749</f>
        <v>0</v>
      </c>
      <c r="O749" s="25" t="n">
        <f aca="false">IF(M749=0,0,N749/M749)</f>
        <v>0</v>
      </c>
      <c r="P749" s="23" t="n">
        <f aca="false">N(F749)-N(G749)</f>
        <v>0</v>
      </c>
      <c r="Q749" s="25" t="n">
        <f aca="false">IF(N(H749)=0,0,N(D749)/H749-1)</f>
        <v>0</v>
      </c>
    </row>
    <row r="750" customFormat="false" ht="15" hidden="false" customHeight="false" outlineLevel="0" collapsed="false">
      <c r="A750" s="21"/>
      <c r="B750" s="8"/>
      <c r="C750" s="8"/>
      <c r="D750" s="19"/>
      <c r="E750" s="19"/>
      <c r="F750" s="19"/>
      <c r="G750" s="19"/>
      <c r="H750" s="19"/>
      <c r="I750" s="22" t="n">
        <f aca="false">IF(A750="",0,DAY(EOMONTH(A750,0)))</f>
        <v>0</v>
      </c>
      <c r="J750" s="23" t="n">
        <f aca="false">N(D750)-N(E750)</f>
        <v>0</v>
      </c>
      <c r="K750" s="23" t="n">
        <f aca="false">IF(I750=0,0,N(D750)/I750)</f>
        <v>0</v>
      </c>
      <c r="L750" s="24" t="n">
        <f aca="false">IF(A750="",0,IFERROR(INDEX(Tariff!$B$6:$F$13,MATCH(C750,Tariff!$A$6:$A$13,0),MATCH(B750,Tariff!$B$5:$F$5,0)),0))</f>
        <v>0</v>
      </c>
      <c r="M750" s="23" t="n">
        <f aca="false">J750*L750</f>
        <v>0</v>
      </c>
      <c r="N750" s="23" t="n">
        <f aca="false">N(F750)-M750</f>
        <v>0</v>
      </c>
      <c r="O750" s="25" t="n">
        <f aca="false">IF(M750=0,0,N750/M750)</f>
        <v>0</v>
      </c>
      <c r="P750" s="23" t="n">
        <f aca="false">N(F750)-N(G750)</f>
        <v>0</v>
      </c>
      <c r="Q750" s="25" t="n">
        <f aca="false">IF(N(H750)=0,0,N(D750)/H750-1)</f>
        <v>0</v>
      </c>
    </row>
    <row r="751" customFormat="false" ht="15" hidden="false" customHeight="false" outlineLevel="0" collapsed="false">
      <c r="A751" s="21"/>
      <c r="B751" s="8"/>
      <c r="C751" s="8"/>
      <c r="D751" s="19"/>
      <c r="E751" s="19"/>
      <c r="F751" s="19"/>
      <c r="G751" s="19"/>
      <c r="H751" s="19"/>
      <c r="I751" s="22" t="n">
        <f aca="false">IF(A751="",0,DAY(EOMONTH(A751,0)))</f>
        <v>0</v>
      </c>
      <c r="J751" s="23" t="n">
        <f aca="false">N(D751)-N(E751)</f>
        <v>0</v>
      </c>
      <c r="K751" s="23" t="n">
        <f aca="false">IF(I751=0,0,N(D751)/I751)</f>
        <v>0</v>
      </c>
      <c r="L751" s="24" t="n">
        <f aca="false">IF(A751="",0,IFERROR(INDEX(Tariff!$B$6:$F$13,MATCH(C751,Tariff!$A$6:$A$13,0),MATCH(B751,Tariff!$B$5:$F$5,0)),0))</f>
        <v>0</v>
      </c>
      <c r="M751" s="23" t="n">
        <f aca="false">J751*L751</f>
        <v>0</v>
      </c>
      <c r="N751" s="23" t="n">
        <f aca="false">N(F751)-M751</f>
        <v>0</v>
      </c>
      <c r="O751" s="25" t="n">
        <f aca="false">IF(M751=0,0,N751/M751)</f>
        <v>0</v>
      </c>
      <c r="P751" s="23" t="n">
        <f aca="false">N(F751)-N(G751)</f>
        <v>0</v>
      </c>
      <c r="Q751" s="25" t="n">
        <f aca="false">IF(N(H751)=0,0,N(D751)/H751-1)</f>
        <v>0</v>
      </c>
    </row>
    <row r="752" customFormat="false" ht="15" hidden="false" customHeight="false" outlineLevel="0" collapsed="false">
      <c r="A752" s="21"/>
      <c r="B752" s="8"/>
      <c r="C752" s="8"/>
      <c r="D752" s="19"/>
      <c r="E752" s="19"/>
      <c r="F752" s="19"/>
      <c r="G752" s="19"/>
      <c r="H752" s="19"/>
      <c r="I752" s="22" t="n">
        <f aca="false">IF(A752="",0,DAY(EOMONTH(A752,0)))</f>
        <v>0</v>
      </c>
      <c r="J752" s="23" t="n">
        <f aca="false">N(D752)-N(E752)</f>
        <v>0</v>
      </c>
      <c r="K752" s="23" t="n">
        <f aca="false">IF(I752=0,0,N(D752)/I752)</f>
        <v>0</v>
      </c>
      <c r="L752" s="24" t="n">
        <f aca="false">IF(A752="",0,IFERROR(INDEX(Tariff!$B$6:$F$13,MATCH(C752,Tariff!$A$6:$A$13,0),MATCH(B752,Tariff!$B$5:$F$5,0)),0))</f>
        <v>0</v>
      </c>
      <c r="M752" s="23" t="n">
        <f aca="false">J752*L752</f>
        <v>0</v>
      </c>
      <c r="N752" s="23" t="n">
        <f aca="false">N(F752)-M752</f>
        <v>0</v>
      </c>
      <c r="O752" s="25" t="n">
        <f aca="false">IF(M752=0,0,N752/M752)</f>
        <v>0</v>
      </c>
      <c r="P752" s="23" t="n">
        <f aca="false">N(F752)-N(G752)</f>
        <v>0</v>
      </c>
      <c r="Q752" s="25" t="n">
        <f aca="false">IF(N(H752)=0,0,N(D752)/H752-1)</f>
        <v>0</v>
      </c>
    </row>
    <row r="753" customFormat="false" ht="15" hidden="false" customHeight="false" outlineLevel="0" collapsed="false">
      <c r="A753" s="21"/>
      <c r="B753" s="8"/>
      <c r="C753" s="8"/>
      <c r="D753" s="19"/>
      <c r="E753" s="19"/>
      <c r="F753" s="19"/>
      <c r="G753" s="19"/>
      <c r="H753" s="19"/>
      <c r="I753" s="22" t="n">
        <f aca="false">IF(A753="",0,DAY(EOMONTH(A753,0)))</f>
        <v>0</v>
      </c>
      <c r="J753" s="23" t="n">
        <f aca="false">N(D753)-N(E753)</f>
        <v>0</v>
      </c>
      <c r="K753" s="23" t="n">
        <f aca="false">IF(I753=0,0,N(D753)/I753)</f>
        <v>0</v>
      </c>
      <c r="L753" s="24" t="n">
        <f aca="false">IF(A753="",0,IFERROR(INDEX(Tariff!$B$6:$F$13,MATCH(C753,Tariff!$A$6:$A$13,0),MATCH(B753,Tariff!$B$5:$F$5,0)),0))</f>
        <v>0</v>
      </c>
      <c r="M753" s="23" t="n">
        <f aca="false">J753*L753</f>
        <v>0</v>
      </c>
      <c r="N753" s="23" t="n">
        <f aca="false">N(F753)-M753</f>
        <v>0</v>
      </c>
      <c r="O753" s="25" t="n">
        <f aca="false">IF(M753=0,0,N753/M753)</f>
        <v>0</v>
      </c>
      <c r="P753" s="23" t="n">
        <f aca="false">N(F753)-N(G753)</f>
        <v>0</v>
      </c>
      <c r="Q753" s="25" t="n">
        <f aca="false">IF(N(H753)=0,0,N(D753)/H753-1)</f>
        <v>0</v>
      </c>
    </row>
    <row r="754" customFormat="false" ht="15" hidden="false" customHeight="false" outlineLevel="0" collapsed="false">
      <c r="A754" s="21"/>
      <c r="B754" s="8"/>
      <c r="C754" s="8"/>
      <c r="D754" s="19"/>
      <c r="E754" s="19"/>
      <c r="F754" s="19"/>
      <c r="G754" s="19"/>
      <c r="H754" s="19"/>
      <c r="I754" s="22" t="n">
        <f aca="false">IF(A754="",0,DAY(EOMONTH(A754,0)))</f>
        <v>0</v>
      </c>
      <c r="J754" s="23" t="n">
        <f aca="false">N(D754)-N(E754)</f>
        <v>0</v>
      </c>
      <c r="K754" s="23" t="n">
        <f aca="false">IF(I754=0,0,N(D754)/I754)</f>
        <v>0</v>
      </c>
      <c r="L754" s="24" t="n">
        <f aca="false">IF(A754="",0,IFERROR(INDEX(Tariff!$B$6:$F$13,MATCH(C754,Tariff!$A$6:$A$13,0),MATCH(B754,Tariff!$B$5:$F$5,0)),0))</f>
        <v>0</v>
      </c>
      <c r="M754" s="23" t="n">
        <f aca="false">J754*L754</f>
        <v>0</v>
      </c>
      <c r="N754" s="23" t="n">
        <f aca="false">N(F754)-M754</f>
        <v>0</v>
      </c>
      <c r="O754" s="25" t="n">
        <f aca="false">IF(M754=0,0,N754/M754)</f>
        <v>0</v>
      </c>
      <c r="P754" s="23" t="n">
        <f aca="false">N(F754)-N(G754)</f>
        <v>0</v>
      </c>
      <c r="Q754" s="25" t="n">
        <f aca="false">IF(N(H754)=0,0,N(D754)/H754-1)</f>
        <v>0</v>
      </c>
    </row>
    <row r="755" customFormat="false" ht="15" hidden="false" customHeight="false" outlineLevel="0" collapsed="false">
      <c r="A755" s="21"/>
      <c r="B755" s="8"/>
      <c r="C755" s="8"/>
      <c r="D755" s="19"/>
      <c r="E755" s="19"/>
      <c r="F755" s="19"/>
      <c r="G755" s="19"/>
      <c r="H755" s="19"/>
      <c r="I755" s="22" t="n">
        <f aca="false">IF(A755="",0,DAY(EOMONTH(A755,0)))</f>
        <v>0</v>
      </c>
      <c r="J755" s="23" t="n">
        <f aca="false">N(D755)-N(E755)</f>
        <v>0</v>
      </c>
      <c r="K755" s="23" t="n">
        <f aca="false">IF(I755=0,0,N(D755)/I755)</f>
        <v>0</v>
      </c>
      <c r="L755" s="24" t="n">
        <f aca="false">IF(A755="",0,IFERROR(INDEX(Tariff!$B$6:$F$13,MATCH(C755,Tariff!$A$6:$A$13,0),MATCH(B755,Tariff!$B$5:$F$5,0)),0))</f>
        <v>0</v>
      </c>
      <c r="M755" s="23" t="n">
        <f aca="false">J755*L755</f>
        <v>0</v>
      </c>
      <c r="N755" s="23" t="n">
        <f aca="false">N(F755)-M755</f>
        <v>0</v>
      </c>
      <c r="O755" s="25" t="n">
        <f aca="false">IF(M755=0,0,N755/M755)</f>
        <v>0</v>
      </c>
      <c r="P755" s="23" t="n">
        <f aca="false">N(F755)-N(G755)</f>
        <v>0</v>
      </c>
      <c r="Q755" s="25" t="n">
        <f aca="false">IF(N(H755)=0,0,N(D755)/H755-1)</f>
        <v>0</v>
      </c>
    </row>
    <row r="756" customFormat="false" ht="15" hidden="false" customHeight="false" outlineLevel="0" collapsed="false">
      <c r="A756" s="21"/>
      <c r="B756" s="8"/>
      <c r="C756" s="8"/>
      <c r="D756" s="19"/>
      <c r="E756" s="19"/>
      <c r="F756" s="19"/>
      <c r="G756" s="19"/>
      <c r="H756" s="19"/>
      <c r="I756" s="22" t="n">
        <f aca="false">IF(A756="",0,DAY(EOMONTH(A756,0)))</f>
        <v>0</v>
      </c>
      <c r="J756" s="23" t="n">
        <f aca="false">N(D756)-N(E756)</f>
        <v>0</v>
      </c>
      <c r="K756" s="23" t="n">
        <f aca="false">IF(I756=0,0,N(D756)/I756)</f>
        <v>0</v>
      </c>
      <c r="L756" s="24" t="n">
        <f aca="false">IF(A756="",0,IFERROR(INDEX(Tariff!$B$6:$F$13,MATCH(C756,Tariff!$A$6:$A$13,0),MATCH(B756,Tariff!$B$5:$F$5,0)),0))</f>
        <v>0</v>
      </c>
      <c r="M756" s="23" t="n">
        <f aca="false">J756*L756</f>
        <v>0</v>
      </c>
      <c r="N756" s="23" t="n">
        <f aca="false">N(F756)-M756</f>
        <v>0</v>
      </c>
      <c r="O756" s="25" t="n">
        <f aca="false">IF(M756=0,0,N756/M756)</f>
        <v>0</v>
      </c>
      <c r="P756" s="23" t="n">
        <f aca="false">N(F756)-N(G756)</f>
        <v>0</v>
      </c>
      <c r="Q756" s="25" t="n">
        <f aca="false">IF(N(H756)=0,0,N(D756)/H756-1)</f>
        <v>0</v>
      </c>
    </row>
    <row r="757" customFormat="false" ht="15" hidden="false" customHeight="false" outlineLevel="0" collapsed="false">
      <c r="A757" s="21"/>
      <c r="B757" s="8"/>
      <c r="C757" s="8"/>
      <c r="D757" s="19"/>
      <c r="E757" s="19"/>
      <c r="F757" s="19"/>
      <c r="G757" s="19"/>
      <c r="H757" s="19"/>
      <c r="I757" s="22" t="n">
        <f aca="false">IF(A757="",0,DAY(EOMONTH(A757,0)))</f>
        <v>0</v>
      </c>
      <c r="J757" s="23" t="n">
        <f aca="false">N(D757)-N(E757)</f>
        <v>0</v>
      </c>
      <c r="K757" s="23" t="n">
        <f aca="false">IF(I757=0,0,N(D757)/I757)</f>
        <v>0</v>
      </c>
      <c r="L757" s="24" t="n">
        <f aca="false">IF(A757="",0,IFERROR(INDEX(Tariff!$B$6:$F$13,MATCH(C757,Tariff!$A$6:$A$13,0),MATCH(B757,Tariff!$B$5:$F$5,0)),0))</f>
        <v>0</v>
      </c>
      <c r="M757" s="23" t="n">
        <f aca="false">J757*L757</f>
        <v>0</v>
      </c>
      <c r="N757" s="23" t="n">
        <f aca="false">N(F757)-M757</f>
        <v>0</v>
      </c>
      <c r="O757" s="25" t="n">
        <f aca="false">IF(M757=0,0,N757/M757)</f>
        <v>0</v>
      </c>
      <c r="P757" s="23" t="n">
        <f aca="false">N(F757)-N(G757)</f>
        <v>0</v>
      </c>
      <c r="Q757" s="25" t="n">
        <f aca="false">IF(N(H757)=0,0,N(D757)/H757-1)</f>
        <v>0</v>
      </c>
    </row>
    <row r="758" customFormat="false" ht="15" hidden="false" customHeight="false" outlineLevel="0" collapsed="false">
      <c r="A758" s="21"/>
      <c r="B758" s="8"/>
      <c r="C758" s="8"/>
      <c r="D758" s="19"/>
      <c r="E758" s="19"/>
      <c r="F758" s="19"/>
      <c r="G758" s="19"/>
      <c r="H758" s="19"/>
      <c r="I758" s="22" t="n">
        <f aca="false">IF(A758="",0,DAY(EOMONTH(A758,0)))</f>
        <v>0</v>
      </c>
      <c r="J758" s="23" t="n">
        <f aca="false">N(D758)-N(E758)</f>
        <v>0</v>
      </c>
      <c r="K758" s="23" t="n">
        <f aca="false">IF(I758=0,0,N(D758)/I758)</f>
        <v>0</v>
      </c>
      <c r="L758" s="24" t="n">
        <f aca="false">IF(A758="",0,IFERROR(INDEX(Tariff!$B$6:$F$13,MATCH(C758,Tariff!$A$6:$A$13,0),MATCH(B758,Tariff!$B$5:$F$5,0)),0))</f>
        <v>0</v>
      </c>
      <c r="M758" s="23" t="n">
        <f aca="false">J758*L758</f>
        <v>0</v>
      </c>
      <c r="N758" s="23" t="n">
        <f aca="false">N(F758)-M758</f>
        <v>0</v>
      </c>
      <c r="O758" s="25" t="n">
        <f aca="false">IF(M758=0,0,N758/M758)</f>
        <v>0</v>
      </c>
      <c r="P758" s="23" t="n">
        <f aca="false">N(F758)-N(G758)</f>
        <v>0</v>
      </c>
      <c r="Q758" s="25" t="n">
        <f aca="false">IF(N(H758)=0,0,N(D758)/H758-1)</f>
        <v>0</v>
      </c>
    </row>
    <row r="759" customFormat="false" ht="15" hidden="false" customHeight="false" outlineLevel="0" collapsed="false">
      <c r="A759" s="21"/>
      <c r="B759" s="8"/>
      <c r="C759" s="8"/>
      <c r="D759" s="19"/>
      <c r="E759" s="19"/>
      <c r="F759" s="19"/>
      <c r="G759" s="19"/>
      <c r="H759" s="19"/>
      <c r="I759" s="22" t="n">
        <f aca="false">IF(A759="",0,DAY(EOMONTH(A759,0)))</f>
        <v>0</v>
      </c>
      <c r="J759" s="23" t="n">
        <f aca="false">N(D759)-N(E759)</f>
        <v>0</v>
      </c>
      <c r="K759" s="23" t="n">
        <f aca="false">IF(I759=0,0,N(D759)/I759)</f>
        <v>0</v>
      </c>
      <c r="L759" s="24" t="n">
        <f aca="false">IF(A759="",0,IFERROR(INDEX(Tariff!$B$6:$F$13,MATCH(C759,Tariff!$A$6:$A$13,0),MATCH(B759,Tariff!$B$5:$F$5,0)),0))</f>
        <v>0</v>
      </c>
      <c r="M759" s="23" t="n">
        <f aca="false">J759*L759</f>
        <v>0</v>
      </c>
      <c r="N759" s="23" t="n">
        <f aca="false">N(F759)-M759</f>
        <v>0</v>
      </c>
      <c r="O759" s="25" t="n">
        <f aca="false">IF(M759=0,0,N759/M759)</f>
        <v>0</v>
      </c>
      <c r="P759" s="23" t="n">
        <f aca="false">N(F759)-N(G759)</f>
        <v>0</v>
      </c>
      <c r="Q759" s="25" t="n">
        <f aca="false">IF(N(H759)=0,0,N(D759)/H759-1)</f>
        <v>0</v>
      </c>
    </row>
    <row r="760" customFormat="false" ht="15" hidden="false" customHeight="false" outlineLevel="0" collapsed="false">
      <c r="A760" s="21"/>
      <c r="B760" s="8"/>
      <c r="C760" s="8"/>
      <c r="D760" s="19"/>
      <c r="E760" s="19"/>
      <c r="F760" s="19"/>
      <c r="G760" s="19"/>
      <c r="H760" s="19"/>
      <c r="I760" s="22" t="n">
        <f aca="false">IF(A760="",0,DAY(EOMONTH(A760,0)))</f>
        <v>0</v>
      </c>
      <c r="J760" s="23" t="n">
        <f aca="false">N(D760)-N(E760)</f>
        <v>0</v>
      </c>
      <c r="K760" s="23" t="n">
        <f aca="false">IF(I760=0,0,N(D760)/I760)</f>
        <v>0</v>
      </c>
      <c r="L760" s="24" t="n">
        <f aca="false">IF(A760="",0,IFERROR(INDEX(Tariff!$B$6:$F$13,MATCH(C760,Tariff!$A$6:$A$13,0),MATCH(B760,Tariff!$B$5:$F$5,0)),0))</f>
        <v>0</v>
      </c>
      <c r="M760" s="23" t="n">
        <f aca="false">J760*L760</f>
        <v>0</v>
      </c>
      <c r="N760" s="23" t="n">
        <f aca="false">N(F760)-M760</f>
        <v>0</v>
      </c>
      <c r="O760" s="25" t="n">
        <f aca="false">IF(M760=0,0,N760/M760)</f>
        <v>0</v>
      </c>
      <c r="P760" s="23" t="n">
        <f aca="false">N(F760)-N(G760)</f>
        <v>0</v>
      </c>
      <c r="Q760" s="25" t="n">
        <f aca="false">IF(N(H760)=0,0,N(D760)/H760-1)</f>
        <v>0</v>
      </c>
    </row>
    <row r="761" customFormat="false" ht="15" hidden="false" customHeight="false" outlineLevel="0" collapsed="false">
      <c r="A761" s="21"/>
      <c r="B761" s="8"/>
      <c r="C761" s="8"/>
      <c r="D761" s="19"/>
      <c r="E761" s="19"/>
      <c r="F761" s="19"/>
      <c r="G761" s="19"/>
      <c r="H761" s="19"/>
      <c r="I761" s="22" t="n">
        <f aca="false">IF(A761="",0,DAY(EOMONTH(A761,0)))</f>
        <v>0</v>
      </c>
      <c r="J761" s="23" t="n">
        <f aca="false">N(D761)-N(E761)</f>
        <v>0</v>
      </c>
      <c r="K761" s="23" t="n">
        <f aca="false">IF(I761=0,0,N(D761)/I761)</f>
        <v>0</v>
      </c>
      <c r="L761" s="24" t="n">
        <f aca="false">IF(A761="",0,IFERROR(INDEX(Tariff!$B$6:$F$13,MATCH(C761,Tariff!$A$6:$A$13,0),MATCH(B761,Tariff!$B$5:$F$5,0)),0))</f>
        <v>0</v>
      </c>
      <c r="M761" s="23" t="n">
        <f aca="false">J761*L761</f>
        <v>0</v>
      </c>
      <c r="N761" s="23" t="n">
        <f aca="false">N(F761)-M761</f>
        <v>0</v>
      </c>
      <c r="O761" s="25" t="n">
        <f aca="false">IF(M761=0,0,N761/M761)</f>
        <v>0</v>
      </c>
      <c r="P761" s="23" t="n">
        <f aca="false">N(F761)-N(G761)</f>
        <v>0</v>
      </c>
      <c r="Q761" s="25" t="n">
        <f aca="false">IF(N(H761)=0,0,N(D761)/H761-1)</f>
        <v>0</v>
      </c>
    </row>
    <row r="762" customFormat="false" ht="15" hidden="false" customHeight="false" outlineLevel="0" collapsed="false">
      <c r="A762" s="21"/>
      <c r="B762" s="8"/>
      <c r="C762" s="8"/>
      <c r="D762" s="19"/>
      <c r="E762" s="19"/>
      <c r="F762" s="19"/>
      <c r="G762" s="19"/>
      <c r="H762" s="19"/>
      <c r="I762" s="22" t="n">
        <f aca="false">IF(A762="",0,DAY(EOMONTH(A762,0)))</f>
        <v>0</v>
      </c>
      <c r="J762" s="23" t="n">
        <f aca="false">N(D762)-N(E762)</f>
        <v>0</v>
      </c>
      <c r="K762" s="23" t="n">
        <f aca="false">IF(I762=0,0,N(D762)/I762)</f>
        <v>0</v>
      </c>
      <c r="L762" s="24" t="n">
        <f aca="false">IF(A762="",0,IFERROR(INDEX(Tariff!$B$6:$F$13,MATCH(C762,Tariff!$A$6:$A$13,0),MATCH(B762,Tariff!$B$5:$F$5,0)),0))</f>
        <v>0</v>
      </c>
      <c r="M762" s="23" t="n">
        <f aca="false">J762*L762</f>
        <v>0</v>
      </c>
      <c r="N762" s="23" t="n">
        <f aca="false">N(F762)-M762</f>
        <v>0</v>
      </c>
      <c r="O762" s="25" t="n">
        <f aca="false">IF(M762=0,0,N762/M762)</f>
        <v>0</v>
      </c>
      <c r="P762" s="23" t="n">
        <f aca="false">N(F762)-N(G762)</f>
        <v>0</v>
      </c>
      <c r="Q762" s="25" t="n">
        <f aca="false">IF(N(H762)=0,0,N(D762)/H762-1)</f>
        <v>0</v>
      </c>
    </row>
    <row r="763" customFormat="false" ht="15" hidden="false" customHeight="false" outlineLevel="0" collapsed="false">
      <c r="A763" s="21"/>
      <c r="B763" s="8"/>
      <c r="C763" s="8"/>
      <c r="D763" s="19"/>
      <c r="E763" s="19"/>
      <c r="F763" s="19"/>
      <c r="G763" s="19"/>
      <c r="H763" s="19"/>
      <c r="I763" s="22" t="n">
        <f aca="false">IF(A763="",0,DAY(EOMONTH(A763,0)))</f>
        <v>0</v>
      </c>
      <c r="J763" s="23" t="n">
        <f aca="false">N(D763)-N(E763)</f>
        <v>0</v>
      </c>
      <c r="K763" s="23" t="n">
        <f aca="false">IF(I763=0,0,N(D763)/I763)</f>
        <v>0</v>
      </c>
      <c r="L763" s="24" t="n">
        <f aca="false">IF(A763="",0,IFERROR(INDEX(Tariff!$B$6:$F$13,MATCH(C763,Tariff!$A$6:$A$13,0),MATCH(B763,Tariff!$B$5:$F$5,0)),0))</f>
        <v>0</v>
      </c>
      <c r="M763" s="23" t="n">
        <f aca="false">J763*L763</f>
        <v>0</v>
      </c>
      <c r="N763" s="23" t="n">
        <f aca="false">N(F763)-M763</f>
        <v>0</v>
      </c>
      <c r="O763" s="25" t="n">
        <f aca="false">IF(M763=0,0,N763/M763)</f>
        <v>0</v>
      </c>
      <c r="P763" s="23" t="n">
        <f aca="false">N(F763)-N(G763)</f>
        <v>0</v>
      </c>
      <c r="Q763" s="25" t="n">
        <f aca="false">IF(N(H763)=0,0,N(D763)/H763-1)</f>
        <v>0</v>
      </c>
    </row>
    <row r="764" customFormat="false" ht="15" hidden="false" customHeight="false" outlineLevel="0" collapsed="false">
      <c r="A764" s="21"/>
      <c r="B764" s="8"/>
      <c r="C764" s="8"/>
      <c r="D764" s="19"/>
      <c r="E764" s="19"/>
      <c r="F764" s="19"/>
      <c r="G764" s="19"/>
      <c r="H764" s="19"/>
      <c r="I764" s="22" t="n">
        <f aca="false">IF(A764="",0,DAY(EOMONTH(A764,0)))</f>
        <v>0</v>
      </c>
      <c r="J764" s="23" t="n">
        <f aca="false">N(D764)-N(E764)</f>
        <v>0</v>
      </c>
      <c r="K764" s="23" t="n">
        <f aca="false">IF(I764=0,0,N(D764)/I764)</f>
        <v>0</v>
      </c>
      <c r="L764" s="24" t="n">
        <f aca="false">IF(A764="",0,IFERROR(INDEX(Tariff!$B$6:$F$13,MATCH(C764,Tariff!$A$6:$A$13,0),MATCH(B764,Tariff!$B$5:$F$5,0)),0))</f>
        <v>0</v>
      </c>
      <c r="M764" s="23" t="n">
        <f aca="false">J764*L764</f>
        <v>0</v>
      </c>
      <c r="N764" s="23" t="n">
        <f aca="false">N(F764)-M764</f>
        <v>0</v>
      </c>
      <c r="O764" s="25" t="n">
        <f aca="false">IF(M764=0,0,N764/M764)</f>
        <v>0</v>
      </c>
      <c r="P764" s="23" t="n">
        <f aca="false">N(F764)-N(G764)</f>
        <v>0</v>
      </c>
      <c r="Q764" s="25" t="n">
        <f aca="false">IF(N(H764)=0,0,N(D764)/H764-1)</f>
        <v>0</v>
      </c>
    </row>
    <row r="765" customFormat="false" ht="15" hidden="false" customHeight="false" outlineLevel="0" collapsed="false">
      <c r="A765" s="21"/>
      <c r="B765" s="8"/>
      <c r="C765" s="8"/>
      <c r="D765" s="19"/>
      <c r="E765" s="19"/>
      <c r="F765" s="19"/>
      <c r="G765" s="19"/>
      <c r="H765" s="19"/>
      <c r="I765" s="22" t="n">
        <f aca="false">IF(A765="",0,DAY(EOMONTH(A765,0)))</f>
        <v>0</v>
      </c>
      <c r="J765" s="23" t="n">
        <f aca="false">N(D765)-N(E765)</f>
        <v>0</v>
      </c>
      <c r="K765" s="23" t="n">
        <f aca="false">IF(I765=0,0,N(D765)/I765)</f>
        <v>0</v>
      </c>
      <c r="L765" s="24" t="n">
        <f aca="false">IF(A765="",0,IFERROR(INDEX(Tariff!$B$6:$F$13,MATCH(C765,Tariff!$A$6:$A$13,0),MATCH(B765,Tariff!$B$5:$F$5,0)),0))</f>
        <v>0</v>
      </c>
      <c r="M765" s="23" t="n">
        <f aca="false">J765*L765</f>
        <v>0</v>
      </c>
      <c r="N765" s="23" t="n">
        <f aca="false">N(F765)-M765</f>
        <v>0</v>
      </c>
      <c r="O765" s="25" t="n">
        <f aca="false">IF(M765=0,0,N765/M765)</f>
        <v>0</v>
      </c>
      <c r="P765" s="23" t="n">
        <f aca="false">N(F765)-N(G765)</f>
        <v>0</v>
      </c>
      <c r="Q765" s="25" t="n">
        <f aca="false">IF(N(H765)=0,0,N(D765)/H765-1)</f>
        <v>0</v>
      </c>
    </row>
    <row r="766" customFormat="false" ht="15" hidden="false" customHeight="false" outlineLevel="0" collapsed="false">
      <c r="A766" s="21"/>
      <c r="B766" s="8"/>
      <c r="C766" s="8"/>
      <c r="D766" s="19"/>
      <c r="E766" s="19"/>
      <c r="F766" s="19"/>
      <c r="G766" s="19"/>
      <c r="H766" s="19"/>
      <c r="I766" s="22" t="n">
        <f aca="false">IF(A766="",0,DAY(EOMONTH(A766,0)))</f>
        <v>0</v>
      </c>
      <c r="J766" s="23" t="n">
        <f aca="false">N(D766)-N(E766)</f>
        <v>0</v>
      </c>
      <c r="K766" s="23" t="n">
        <f aca="false">IF(I766=0,0,N(D766)/I766)</f>
        <v>0</v>
      </c>
      <c r="L766" s="24" t="n">
        <f aca="false">IF(A766="",0,IFERROR(INDEX(Tariff!$B$6:$F$13,MATCH(C766,Tariff!$A$6:$A$13,0),MATCH(B766,Tariff!$B$5:$F$5,0)),0))</f>
        <v>0</v>
      </c>
      <c r="M766" s="23" t="n">
        <f aca="false">J766*L766</f>
        <v>0</v>
      </c>
      <c r="N766" s="23" t="n">
        <f aca="false">N(F766)-M766</f>
        <v>0</v>
      </c>
      <c r="O766" s="25" t="n">
        <f aca="false">IF(M766=0,0,N766/M766)</f>
        <v>0</v>
      </c>
      <c r="P766" s="23" t="n">
        <f aca="false">N(F766)-N(G766)</f>
        <v>0</v>
      </c>
      <c r="Q766" s="25" t="n">
        <f aca="false">IF(N(H766)=0,0,N(D766)/H766-1)</f>
        <v>0</v>
      </c>
    </row>
    <row r="767" customFormat="false" ht="15" hidden="false" customHeight="false" outlineLevel="0" collapsed="false">
      <c r="A767" s="21"/>
      <c r="B767" s="8"/>
      <c r="C767" s="8"/>
      <c r="D767" s="19"/>
      <c r="E767" s="19"/>
      <c r="F767" s="19"/>
      <c r="G767" s="19"/>
      <c r="H767" s="19"/>
      <c r="I767" s="22" t="n">
        <f aca="false">IF(A767="",0,DAY(EOMONTH(A767,0)))</f>
        <v>0</v>
      </c>
      <c r="J767" s="23" t="n">
        <f aca="false">N(D767)-N(E767)</f>
        <v>0</v>
      </c>
      <c r="K767" s="23" t="n">
        <f aca="false">IF(I767=0,0,N(D767)/I767)</f>
        <v>0</v>
      </c>
      <c r="L767" s="24" t="n">
        <f aca="false">IF(A767="",0,IFERROR(INDEX(Tariff!$B$6:$F$13,MATCH(C767,Tariff!$A$6:$A$13,0),MATCH(B767,Tariff!$B$5:$F$5,0)),0))</f>
        <v>0</v>
      </c>
      <c r="M767" s="23" t="n">
        <f aca="false">J767*L767</f>
        <v>0</v>
      </c>
      <c r="N767" s="23" t="n">
        <f aca="false">N(F767)-M767</f>
        <v>0</v>
      </c>
      <c r="O767" s="25" t="n">
        <f aca="false">IF(M767=0,0,N767/M767)</f>
        <v>0</v>
      </c>
      <c r="P767" s="23" t="n">
        <f aca="false">N(F767)-N(G767)</f>
        <v>0</v>
      </c>
      <c r="Q767" s="25" t="n">
        <f aca="false">IF(N(H767)=0,0,N(D767)/H767-1)</f>
        <v>0</v>
      </c>
    </row>
    <row r="768" customFormat="false" ht="15" hidden="false" customHeight="false" outlineLevel="0" collapsed="false">
      <c r="A768" s="21"/>
      <c r="B768" s="8"/>
      <c r="C768" s="8"/>
      <c r="D768" s="19"/>
      <c r="E768" s="19"/>
      <c r="F768" s="19"/>
      <c r="G768" s="19"/>
      <c r="H768" s="19"/>
      <c r="I768" s="22" t="n">
        <f aca="false">IF(A768="",0,DAY(EOMONTH(A768,0)))</f>
        <v>0</v>
      </c>
      <c r="J768" s="23" t="n">
        <f aca="false">N(D768)-N(E768)</f>
        <v>0</v>
      </c>
      <c r="K768" s="23" t="n">
        <f aca="false">IF(I768=0,0,N(D768)/I768)</f>
        <v>0</v>
      </c>
      <c r="L768" s="24" t="n">
        <f aca="false">IF(A768="",0,IFERROR(INDEX(Tariff!$B$6:$F$13,MATCH(C768,Tariff!$A$6:$A$13,0),MATCH(B768,Tariff!$B$5:$F$5,0)),0))</f>
        <v>0</v>
      </c>
      <c r="M768" s="23" t="n">
        <f aca="false">J768*L768</f>
        <v>0</v>
      </c>
      <c r="N768" s="23" t="n">
        <f aca="false">N(F768)-M768</f>
        <v>0</v>
      </c>
      <c r="O768" s="25" t="n">
        <f aca="false">IF(M768=0,0,N768/M768)</f>
        <v>0</v>
      </c>
      <c r="P768" s="23" t="n">
        <f aca="false">N(F768)-N(G768)</f>
        <v>0</v>
      </c>
      <c r="Q768" s="25" t="n">
        <f aca="false">IF(N(H768)=0,0,N(D768)/H768-1)</f>
        <v>0</v>
      </c>
    </row>
    <row r="769" customFormat="false" ht="15" hidden="false" customHeight="false" outlineLevel="0" collapsed="false">
      <c r="A769" s="21"/>
      <c r="B769" s="8"/>
      <c r="C769" s="8"/>
      <c r="D769" s="19"/>
      <c r="E769" s="19"/>
      <c r="F769" s="19"/>
      <c r="G769" s="19"/>
      <c r="H769" s="19"/>
      <c r="I769" s="22" t="n">
        <f aca="false">IF(A769="",0,DAY(EOMONTH(A769,0)))</f>
        <v>0</v>
      </c>
      <c r="J769" s="23" t="n">
        <f aca="false">N(D769)-N(E769)</f>
        <v>0</v>
      </c>
      <c r="K769" s="23" t="n">
        <f aca="false">IF(I769=0,0,N(D769)/I769)</f>
        <v>0</v>
      </c>
      <c r="L769" s="24" t="n">
        <f aca="false">IF(A769="",0,IFERROR(INDEX(Tariff!$B$6:$F$13,MATCH(C769,Tariff!$A$6:$A$13,0),MATCH(B769,Tariff!$B$5:$F$5,0)),0))</f>
        <v>0</v>
      </c>
      <c r="M769" s="23" t="n">
        <f aca="false">J769*L769</f>
        <v>0</v>
      </c>
      <c r="N769" s="23" t="n">
        <f aca="false">N(F769)-M769</f>
        <v>0</v>
      </c>
      <c r="O769" s="25" t="n">
        <f aca="false">IF(M769=0,0,N769/M769)</f>
        <v>0</v>
      </c>
      <c r="P769" s="23" t="n">
        <f aca="false">N(F769)-N(G769)</f>
        <v>0</v>
      </c>
      <c r="Q769" s="25" t="n">
        <f aca="false">IF(N(H769)=0,0,N(D769)/H769-1)</f>
        <v>0</v>
      </c>
    </row>
    <row r="770" customFormat="false" ht="15" hidden="false" customHeight="false" outlineLevel="0" collapsed="false">
      <c r="A770" s="21"/>
      <c r="B770" s="8"/>
      <c r="C770" s="8"/>
      <c r="D770" s="19"/>
      <c r="E770" s="19"/>
      <c r="F770" s="19"/>
      <c r="G770" s="19"/>
      <c r="H770" s="19"/>
      <c r="I770" s="22" t="n">
        <f aca="false">IF(A770="",0,DAY(EOMONTH(A770,0)))</f>
        <v>0</v>
      </c>
      <c r="J770" s="23" t="n">
        <f aca="false">N(D770)-N(E770)</f>
        <v>0</v>
      </c>
      <c r="K770" s="23" t="n">
        <f aca="false">IF(I770=0,0,N(D770)/I770)</f>
        <v>0</v>
      </c>
      <c r="L770" s="24" t="n">
        <f aca="false">IF(A770="",0,IFERROR(INDEX(Tariff!$B$6:$F$13,MATCH(C770,Tariff!$A$6:$A$13,0),MATCH(B770,Tariff!$B$5:$F$5,0)),0))</f>
        <v>0</v>
      </c>
      <c r="M770" s="23" t="n">
        <f aca="false">J770*L770</f>
        <v>0</v>
      </c>
      <c r="N770" s="23" t="n">
        <f aca="false">N(F770)-M770</f>
        <v>0</v>
      </c>
      <c r="O770" s="25" t="n">
        <f aca="false">IF(M770=0,0,N770/M770)</f>
        <v>0</v>
      </c>
      <c r="P770" s="23" t="n">
        <f aca="false">N(F770)-N(G770)</f>
        <v>0</v>
      </c>
      <c r="Q770" s="25" t="n">
        <f aca="false">IF(N(H770)=0,0,N(D770)/H770-1)</f>
        <v>0</v>
      </c>
    </row>
    <row r="771" customFormat="false" ht="15" hidden="false" customHeight="false" outlineLevel="0" collapsed="false">
      <c r="A771" s="21"/>
      <c r="B771" s="8"/>
      <c r="C771" s="8"/>
      <c r="D771" s="19"/>
      <c r="E771" s="19"/>
      <c r="F771" s="19"/>
      <c r="G771" s="19"/>
      <c r="H771" s="19"/>
      <c r="I771" s="22" t="n">
        <f aca="false">IF(A771="",0,DAY(EOMONTH(A771,0)))</f>
        <v>0</v>
      </c>
      <c r="J771" s="23" t="n">
        <f aca="false">N(D771)-N(E771)</f>
        <v>0</v>
      </c>
      <c r="K771" s="23" t="n">
        <f aca="false">IF(I771=0,0,N(D771)/I771)</f>
        <v>0</v>
      </c>
      <c r="L771" s="24" t="n">
        <f aca="false">IF(A771="",0,IFERROR(INDEX(Tariff!$B$6:$F$13,MATCH(C771,Tariff!$A$6:$A$13,0),MATCH(B771,Tariff!$B$5:$F$5,0)),0))</f>
        <v>0</v>
      </c>
      <c r="M771" s="23" t="n">
        <f aca="false">J771*L771</f>
        <v>0</v>
      </c>
      <c r="N771" s="23" t="n">
        <f aca="false">N(F771)-M771</f>
        <v>0</v>
      </c>
      <c r="O771" s="25" t="n">
        <f aca="false">IF(M771=0,0,N771/M771)</f>
        <v>0</v>
      </c>
      <c r="P771" s="23" t="n">
        <f aca="false">N(F771)-N(G771)</f>
        <v>0</v>
      </c>
      <c r="Q771" s="25" t="n">
        <f aca="false">IF(N(H771)=0,0,N(D771)/H771-1)</f>
        <v>0</v>
      </c>
    </row>
    <row r="772" customFormat="false" ht="15" hidden="false" customHeight="false" outlineLevel="0" collapsed="false">
      <c r="A772" s="21"/>
      <c r="B772" s="8"/>
      <c r="C772" s="8"/>
      <c r="D772" s="19"/>
      <c r="E772" s="19"/>
      <c r="F772" s="19"/>
      <c r="G772" s="19"/>
      <c r="H772" s="19"/>
      <c r="I772" s="22" t="n">
        <f aca="false">IF(A772="",0,DAY(EOMONTH(A772,0)))</f>
        <v>0</v>
      </c>
      <c r="J772" s="23" t="n">
        <f aca="false">N(D772)-N(E772)</f>
        <v>0</v>
      </c>
      <c r="K772" s="23" t="n">
        <f aca="false">IF(I772=0,0,N(D772)/I772)</f>
        <v>0</v>
      </c>
      <c r="L772" s="24" t="n">
        <f aca="false">IF(A772="",0,IFERROR(INDEX(Tariff!$B$6:$F$13,MATCH(C772,Tariff!$A$6:$A$13,0),MATCH(B772,Tariff!$B$5:$F$5,0)),0))</f>
        <v>0</v>
      </c>
      <c r="M772" s="23" t="n">
        <f aca="false">J772*L772</f>
        <v>0</v>
      </c>
      <c r="N772" s="23" t="n">
        <f aca="false">N(F772)-M772</f>
        <v>0</v>
      </c>
      <c r="O772" s="25" t="n">
        <f aca="false">IF(M772=0,0,N772/M772)</f>
        <v>0</v>
      </c>
      <c r="P772" s="23" t="n">
        <f aca="false">N(F772)-N(G772)</f>
        <v>0</v>
      </c>
      <c r="Q772" s="25" t="n">
        <f aca="false">IF(N(H772)=0,0,N(D772)/H772-1)</f>
        <v>0</v>
      </c>
    </row>
    <row r="773" customFormat="false" ht="15" hidden="false" customHeight="false" outlineLevel="0" collapsed="false">
      <c r="A773" s="21"/>
      <c r="B773" s="8"/>
      <c r="C773" s="8"/>
      <c r="D773" s="19"/>
      <c r="E773" s="19"/>
      <c r="F773" s="19"/>
      <c r="G773" s="19"/>
      <c r="H773" s="19"/>
      <c r="I773" s="22" t="n">
        <f aca="false">IF(A773="",0,DAY(EOMONTH(A773,0)))</f>
        <v>0</v>
      </c>
      <c r="J773" s="23" t="n">
        <f aca="false">N(D773)-N(E773)</f>
        <v>0</v>
      </c>
      <c r="K773" s="23" t="n">
        <f aca="false">IF(I773=0,0,N(D773)/I773)</f>
        <v>0</v>
      </c>
      <c r="L773" s="24" t="n">
        <f aca="false">IF(A773="",0,IFERROR(INDEX(Tariff!$B$6:$F$13,MATCH(C773,Tariff!$A$6:$A$13,0),MATCH(B773,Tariff!$B$5:$F$5,0)),0))</f>
        <v>0</v>
      </c>
      <c r="M773" s="23" t="n">
        <f aca="false">J773*L773</f>
        <v>0</v>
      </c>
      <c r="N773" s="23" t="n">
        <f aca="false">N(F773)-M773</f>
        <v>0</v>
      </c>
      <c r="O773" s="25" t="n">
        <f aca="false">IF(M773=0,0,N773/M773)</f>
        <v>0</v>
      </c>
      <c r="P773" s="23" t="n">
        <f aca="false">N(F773)-N(G773)</f>
        <v>0</v>
      </c>
      <c r="Q773" s="25" t="n">
        <f aca="false">IF(N(H773)=0,0,N(D773)/H773-1)</f>
        <v>0</v>
      </c>
    </row>
    <row r="774" customFormat="false" ht="15" hidden="false" customHeight="false" outlineLevel="0" collapsed="false">
      <c r="A774" s="21"/>
      <c r="B774" s="8"/>
      <c r="C774" s="8"/>
      <c r="D774" s="19"/>
      <c r="E774" s="19"/>
      <c r="F774" s="19"/>
      <c r="G774" s="19"/>
      <c r="H774" s="19"/>
      <c r="I774" s="22" t="n">
        <f aca="false">IF(A774="",0,DAY(EOMONTH(A774,0)))</f>
        <v>0</v>
      </c>
      <c r="J774" s="23" t="n">
        <f aca="false">N(D774)-N(E774)</f>
        <v>0</v>
      </c>
      <c r="K774" s="23" t="n">
        <f aca="false">IF(I774=0,0,N(D774)/I774)</f>
        <v>0</v>
      </c>
      <c r="L774" s="24" t="n">
        <f aca="false">IF(A774="",0,IFERROR(INDEX(Tariff!$B$6:$F$13,MATCH(C774,Tariff!$A$6:$A$13,0),MATCH(B774,Tariff!$B$5:$F$5,0)),0))</f>
        <v>0</v>
      </c>
      <c r="M774" s="23" t="n">
        <f aca="false">J774*L774</f>
        <v>0</v>
      </c>
      <c r="N774" s="23" t="n">
        <f aca="false">N(F774)-M774</f>
        <v>0</v>
      </c>
      <c r="O774" s="25" t="n">
        <f aca="false">IF(M774=0,0,N774/M774)</f>
        <v>0</v>
      </c>
      <c r="P774" s="23" t="n">
        <f aca="false">N(F774)-N(G774)</f>
        <v>0</v>
      </c>
      <c r="Q774" s="25" t="n">
        <f aca="false">IF(N(H774)=0,0,N(D774)/H774-1)</f>
        <v>0</v>
      </c>
    </row>
    <row r="775" customFormat="false" ht="15" hidden="false" customHeight="false" outlineLevel="0" collapsed="false">
      <c r="A775" s="21"/>
      <c r="B775" s="8"/>
      <c r="C775" s="8"/>
      <c r="D775" s="19"/>
      <c r="E775" s="19"/>
      <c r="F775" s="19"/>
      <c r="G775" s="19"/>
      <c r="H775" s="19"/>
      <c r="I775" s="22" t="n">
        <f aca="false">IF(A775="",0,DAY(EOMONTH(A775,0)))</f>
        <v>0</v>
      </c>
      <c r="J775" s="23" t="n">
        <f aca="false">N(D775)-N(E775)</f>
        <v>0</v>
      </c>
      <c r="K775" s="23" t="n">
        <f aca="false">IF(I775=0,0,N(D775)/I775)</f>
        <v>0</v>
      </c>
      <c r="L775" s="24" t="n">
        <f aca="false">IF(A775="",0,IFERROR(INDEX(Tariff!$B$6:$F$13,MATCH(C775,Tariff!$A$6:$A$13,0),MATCH(B775,Tariff!$B$5:$F$5,0)),0))</f>
        <v>0</v>
      </c>
      <c r="M775" s="23" t="n">
        <f aca="false">J775*L775</f>
        <v>0</v>
      </c>
      <c r="N775" s="23" t="n">
        <f aca="false">N(F775)-M775</f>
        <v>0</v>
      </c>
      <c r="O775" s="25" t="n">
        <f aca="false">IF(M775=0,0,N775/M775)</f>
        <v>0</v>
      </c>
      <c r="P775" s="23" t="n">
        <f aca="false">N(F775)-N(G775)</f>
        <v>0</v>
      </c>
      <c r="Q775" s="25" t="n">
        <f aca="false">IF(N(H775)=0,0,N(D775)/H775-1)</f>
        <v>0</v>
      </c>
    </row>
    <row r="776" customFormat="false" ht="15" hidden="false" customHeight="false" outlineLevel="0" collapsed="false">
      <c r="A776" s="21"/>
      <c r="B776" s="8"/>
      <c r="C776" s="8"/>
      <c r="D776" s="19"/>
      <c r="E776" s="19"/>
      <c r="F776" s="19"/>
      <c r="G776" s="19"/>
      <c r="H776" s="19"/>
      <c r="I776" s="22" t="n">
        <f aca="false">IF(A776="",0,DAY(EOMONTH(A776,0)))</f>
        <v>0</v>
      </c>
      <c r="J776" s="23" t="n">
        <f aca="false">N(D776)-N(E776)</f>
        <v>0</v>
      </c>
      <c r="K776" s="23" t="n">
        <f aca="false">IF(I776=0,0,N(D776)/I776)</f>
        <v>0</v>
      </c>
      <c r="L776" s="24" t="n">
        <f aca="false">IF(A776="",0,IFERROR(INDEX(Tariff!$B$6:$F$13,MATCH(C776,Tariff!$A$6:$A$13,0),MATCH(B776,Tariff!$B$5:$F$5,0)),0))</f>
        <v>0</v>
      </c>
      <c r="M776" s="23" t="n">
        <f aca="false">J776*L776</f>
        <v>0</v>
      </c>
      <c r="N776" s="23" t="n">
        <f aca="false">N(F776)-M776</f>
        <v>0</v>
      </c>
      <c r="O776" s="25" t="n">
        <f aca="false">IF(M776=0,0,N776/M776)</f>
        <v>0</v>
      </c>
      <c r="P776" s="23" t="n">
        <f aca="false">N(F776)-N(G776)</f>
        <v>0</v>
      </c>
      <c r="Q776" s="25" t="n">
        <f aca="false">IF(N(H776)=0,0,N(D776)/H776-1)</f>
        <v>0</v>
      </c>
    </row>
    <row r="777" customFormat="false" ht="15" hidden="false" customHeight="false" outlineLevel="0" collapsed="false">
      <c r="A777" s="21"/>
      <c r="B777" s="8"/>
      <c r="C777" s="8"/>
      <c r="D777" s="19"/>
      <c r="E777" s="19"/>
      <c r="F777" s="19"/>
      <c r="G777" s="19"/>
      <c r="H777" s="19"/>
      <c r="I777" s="22" t="n">
        <f aca="false">IF(A777="",0,DAY(EOMONTH(A777,0)))</f>
        <v>0</v>
      </c>
      <c r="J777" s="23" t="n">
        <f aca="false">N(D777)-N(E777)</f>
        <v>0</v>
      </c>
      <c r="K777" s="23" t="n">
        <f aca="false">IF(I777=0,0,N(D777)/I777)</f>
        <v>0</v>
      </c>
      <c r="L777" s="24" t="n">
        <f aca="false">IF(A777="",0,IFERROR(INDEX(Tariff!$B$6:$F$13,MATCH(C777,Tariff!$A$6:$A$13,0),MATCH(B777,Tariff!$B$5:$F$5,0)),0))</f>
        <v>0</v>
      </c>
      <c r="M777" s="23" t="n">
        <f aca="false">J777*L777</f>
        <v>0</v>
      </c>
      <c r="N777" s="23" t="n">
        <f aca="false">N(F777)-M777</f>
        <v>0</v>
      </c>
      <c r="O777" s="25" t="n">
        <f aca="false">IF(M777=0,0,N777/M777)</f>
        <v>0</v>
      </c>
      <c r="P777" s="23" t="n">
        <f aca="false">N(F777)-N(G777)</f>
        <v>0</v>
      </c>
      <c r="Q777" s="25" t="n">
        <f aca="false">IF(N(H777)=0,0,N(D777)/H777-1)</f>
        <v>0</v>
      </c>
    </row>
    <row r="778" customFormat="false" ht="15" hidden="false" customHeight="false" outlineLevel="0" collapsed="false">
      <c r="A778" s="21"/>
      <c r="B778" s="8"/>
      <c r="C778" s="8"/>
      <c r="D778" s="19"/>
      <c r="E778" s="19"/>
      <c r="F778" s="19"/>
      <c r="G778" s="19"/>
      <c r="H778" s="19"/>
      <c r="I778" s="22" t="n">
        <f aca="false">IF(A778="",0,DAY(EOMONTH(A778,0)))</f>
        <v>0</v>
      </c>
      <c r="J778" s="23" t="n">
        <f aca="false">N(D778)-N(E778)</f>
        <v>0</v>
      </c>
      <c r="K778" s="23" t="n">
        <f aca="false">IF(I778=0,0,N(D778)/I778)</f>
        <v>0</v>
      </c>
      <c r="L778" s="24" t="n">
        <f aca="false">IF(A778="",0,IFERROR(INDEX(Tariff!$B$6:$F$13,MATCH(C778,Tariff!$A$6:$A$13,0),MATCH(B778,Tariff!$B$5:$F$5,0)),0))</f>
        <v>0</v>
      </c>
      <c r="M778" s="23" t="n">
        <f aca="false">J778*L778</f>
        <v>0</v>
      </c>
      <c r="N778" s="23" t="n">
        <f aca="false">N(F778)-M778</f>
        <v>0</v>
      </c>
      <c r="O778" s="25" t="n">
        <f aca="false">IF(M778=0,0,N778/M778)</f>
        <v>0</v>
      </c>
      <c r="P778" s="23" t="n">
        <f aca="false">N(F778)-N(G778)</f>
        <v>0</v>
      </c>
      <c r="Q778" s="25" t="n">
        <f aca="false">IF(N(H778)=0,0,N(D778)/H778-1)</f>
        <v>0</v>
      </c>
    </row>
    <row r="779" customFormat="false" ht="15" hidden="false" customHeight="false" outlineLevel="0" collapsed="false">
      <c r="A779" s="21"/>
      <c r="B779" s="8"/>
      <c r="C779" s="8"/>
      <c r="D779" s="19"/>
      <c r="E779" s="19"/>
      <c r="F779" s="19"/>
      <c r="G779" s="19"/>
      <c r="H779" s="19"/>
      <c r="I779" s="22" t="n">
        <f aca="false">IF(A779="",0,DAY(EOMONTH(A779,0)))</f>
        <v>0</v>
      </c>
      <c r="J779" s="23" t="n">
        <f aca="false">N(D779)-N(E779)</f>
        <v>0</v>
      </c>
      <c r="K779" s="23" t="n">
        <f aca="false">IF(I779=0,0,N(D779)/I779)</f>
        <v>0</v>
      </c>
      <c r="L779" s="24" t="n">
        <f aca="false">IF(A779="",0,IFERROR(INDEX(Tariff!$B$6:$F$13,MATCH(C779,Tariff!$A$6:$A$13,0),MATCH(B779,Tariff!$B$5:$F$5,0)),0))</f>
        <v>0</v>
      </c>
      <c r="M779" s="23" t="n">
        <f aca="false">J779*L779</f>
        <v>0</v>
      </c>
      <c r="N779" s="23" t="n">
        <f aca="false">N(F779)-M779</f>
        <v>0</v>
      </c>
      <c r="O779" s="25" t="n">
        <f aca="false">IF(M779=0,0,N779/M779)</f>
        <v>0</v>
      </c>
      <c r="P779" s="23" t="n">
        <f aca="false">N(F779)-N(G779)</f>
        <v>0</v>
      </c>
      <c r="Q779" s="25" t="n">
        <f aca="false">IF(N(H779)=0,0,N(D779)/H779-1)</f>
        <v>0</v>
      </c>
    </row>
    <row r="780" customFormat="false" ht="15" hidden="false" customHeight="false" outlineLevel="0" collapsed="false">
      <c r="A780" s="21"/>
      <c r="B780" s="8"/>
      <c r="C780" s="8"/>
      <c r="D780" s="19"/>
      <c r="E780" s="19"/>
      <c r="F780" s="19"/>
      <c r="G780" s="19"/>
      <c r="H780" s="19"/>
      <c r="I780" s="22" t="n">
        <f aca="false">IF(A780="",0,DAY(EOMONTH(A780,0)))</f>
        <v>0</v>
      </c>
      <c r="J780" s="23" t="n">
        <f aca="false">N(D780)-N(E780)</f>
        <v>0</v>
      </c>
      <c r="K780" s="23" t="n">
        <f aca="false">IF(I780=0,0,N(D780)/I780)</f>
        <v>0</v>
      </c>
      <c r="L780" s="24" t="n">
        <f aca="false">IF(A780="",0,IFERROR(INDEX(Tariff!$B$6:$F$13,MATCH(C780,Tariff!$A$6:$A$13,0),MATCH(B780,Tariff!$B$5:$F$5,0)),0))</f>
        <v>0</v>
      </c>
      <c r="M780" s="23" t="n">
        <f aca="false">J780*L780</f>
        <v>0</v>
      </c>
      <c r="N780" s="23" t="n">
        <f aca="false">N(F780)-M780</f>
        <v>0</v>
      </c>
      <c r="O780" s="25" t="n">
        <f aca="false">IF(M780=0,0,N780/M780)</f>
        <v>0</v>
      </c>
      <c r="P780" s="23" t="n">
        <f aca="false">N(F780)-N(G780)</f>
        <v>0</v>
      </c>
      <c r="Q780" s="25" t="n">
        <f aca="false">IF(N(H780)=0,0,N(D780)/H780-1)</f>
        <v>0</v>
      </c>
    </row>
    <row r="781" customFormat="false" ht="15" hidden="false" customHeight="false" outlineLevel="0" collapsed="false">
      <c r="A781" s="21"/>
      <c r="B781" s="8"/>
      <c r="C781" s="8"/>
      <c r="D781" s="19"/>
      <c r="E781" s="19"/>
      <c r="F781" s="19"/>
      <c r="G781" s="19"/>
      <c r="H781" s="19"/>
      <c r="I781" s="22" t="n">
        <f aca="false">IF(A781="",0,DAY(EOMONTH(A781,0)))</f>
        <v>0</v>
      </c>
      <c r="J781" s="23" t="n">
        <f aca="false">N(D781)-N(E781)</f>
        <v>0</v>
      </c>
      <c r="K781" s="23" t="n">
        <f aca="false">IF(I781=0,0,N(D781)/I781)</f>
        <v>0</v>
      </c>
      <c r="L781" s="24" t="n">
        <f aca="false">IF(A781="",0,IFERROR(INDEX(Tariff!$B$6:$F$13,MATCH(C781,Tariff!$A$6:$A$13,0),MATCH(B781,Tariff!$B$5:$F$5,0)),0))</f>
        <v>0</v>
      </c>
      <c r="M781" s="23" t="n">
        <f aca="false">J781*L781</f>
        <v>0</v>
      </c>
      <c r="N781" s="23" t="n">
        <f aca="false">N(F781)-M781</f>
        <v>0</v>
      </c>
      <c r="O781" s="25" t="n">
        <f aca="false">IF(M781=0,0,N781/M781)</f>
        <v>0</v>
      </c>
      <c r="P781" s="23" t="n">
        <f aca="false">N(F781)-N(G781)</f>
        <v>0</v>
      </c>
      <c r="Q781" s="25" t="n">
        <f aca="false">IF(N(H781)=0,0,N(D781)/H781-1)</f>
        <v>0</v>
      </c>
    </row>
    <row r="782" customFormat="false" ht="15" hidden="false" customHeight="false" outlineLevel="0" collapsed="false">
      <c r="A782" s="21"/>
      <c r="B782" s="8"/>
      <c r="C782" s="8"/>
      <c r="D782" s="19"/>
      <c r="E782" s="19"/>
      <c r="F782" s="19"/>
      <c r="G782" s="19"/>
      <c r="H782" s="19"/>
      <c r="I782" s="22" t="n">
        <f aca="false">IF(A782="",0,DAY(EOMONTH(A782,0)))</f>
        <v>0</v>
      </c>
      <c r="J782" s="23" t="n">
        <f aca="false">N(D782)-N(E782)</f>
        <v>0</v>
      </c>
      <c r="K782" s="23" t="n">
        <f aca="false">IF(I782=0,0,N(D782)/I782)</f>
        <v>0</v>
      </c>
      <c r="L782" s="24" t="n">
        <f aca="false">IF(A782="",0,IFERROR(INDEX(Tariff!$B$6:$F$13,MATCH(C782,Tariff!$A$6:$A$13,0),MATCH(B782,Tariff!$B$5:$F$5,0)),0))</f>
        <v>0</v>
      </c>
      <c r="M782" s="23" t="n">
        <f aca="false">J782*L782</f>
        <v>0</v>
      </c>
      <c r="N782" s="23" t="n">
        <f aca="false">N(F782)-M782</f>
        <v>0</v>
      </c>
      <c r="O782" s="25" t="n">
        <f aca="false">IF(M782=0,0,N782/M782)</f>
        <v>0</v>
      </c>
      <c r="P782" s="23" t="n">
        <f aca="false">N(F782)-N(G782)</f>
        <v>0</v>
      </c>
      <c r="Q782" s="25" t="n">
        <f aca="false">IF(N(H782)=0,0,N(D782)/H782-1)</f>
        <v>0</v>
      </c>
    </row>
    <row r="783" customFormat="false" ht="15" hidden="false" customHeight="false" outlineLevel="0" collapsed="false">
      <c r="A783" s="21"/>
      <c r="B783" s="8"/>
      <c r="C783" s="8"/>
      <c r="D783" s="19"/>
      <c r="E783" s="19"/>
      <c r="F783" s="19"/>
      <c r="G783" s="19"/>
      <c r="H783" s="19"/>
      <c r="I783" s="22" t="n">
        <f aca="false">IF(A783="",0,DAY(EOMONTH(A783,0)))</f>
        <v>0</v>
      </c>
      <c r="J783" s="23" t="n">
        <f aca="false">N(D783)-N(E783)</f>
        <v>0</v>
      </c>
      <c r="K783" s="23" t="n">
        <f aca="false">IF(I783=0,0,N(D783)/I783)</f>
        <v>0</v>
      </c>
      <c r="L783" s="24" t="n">
        <f aca="false">IF(A783="",0,IFERROR(INDEX(Tariff!$B$6:$F$13,MATCH(C783,Tariff!$A$6:$A$13,0),MATCH(B783,Tariff!$B$5:$F$5,0)),0))</f>
        <v>0</v>
      </c>
      <c r="M783" s="23" t="n">
        <f aca="false">J783*L783</f>
        <v>0</v>
      </c>
      <c r="N783" s="23" t="n">
        <f aca="false">N(F783)-M783</f>
        <v>0</v>
      </c>
      <c r="O783" s="25" t="n">
        <f aca="false">IF(M783=0,0,N783/M783)</f>
        <v>0</v>
      </c>
      <c r="P783" s="23" t="n">
        <f aca="false">N(F783)-N(G783)</f>
        <v>0</v>
      </c>
      <c r="Q783" s="25" t="n">
        <f aca="false">IF(N(H783)=0,0,N(D783)/H783-1)</f>
        <v>0</v>
      </c>
    </row>
    <row r="784" customFormat="false" ht="15" hidden="false" customHeight="false" outlineLevel="0" collapsed="false">
      <c r="A784" s="21"/>
      <c r="B784" s="8"/>
      <c r="C784" s="8"/>
      <c r="D784" s="19"/>
      <c r="E784" s="19"/>
      <c r="F784" s="19"/>
      <c r="G784" s="19"/>
      <c r="H784" s="19"/>
      <c r="I784" s="22" t="n">
        <f aca="false">IF(A784="",0,DAY(EOMONTH(A784,0)))</f>
        <v>0</v>
      </c>
      <c r="J784" s="23" t="n">
        <f aca="false">N(D784)-N(E784)</f>
        <v>0</v>
      </c>
      <c r="K784" s="23" t="n">
        <f aca="false">IF(I784=0,0,N(D784)/I784)</f>
        <v>0</v>
      </c>
      <c r="L784" s="24" t="n">
        <f aca="false">IF(A784="",0,IFERROR(INDEX(Tariff!$B$6:$F$13,MATCH(C784,Tariff!$A$6:$A$13,0),MATCH(B784,Tariff!$B$5:$F$5,0)),0))</f>
        <v>0</v>
      </c>
      <c r="M784" s="23" t="n">
        <f aca="false">J784*L784</f>
        <v>0</v>
      </c>
      <c r="N784" s="23" t="n">
        <f aca="false">N(F784)-M784</f>
        <v>0</v>
      </c>
      <c r="O784" s="25" t="n">
        <f aca="false">IF(M784=0,0,N784/M784)</f>
        <v>0</v>
      </c>
      <c r="P784" s="23" t="n">
        <f aca="false">N(F784)-N(G784)</f>
        <v>0</v>
      </c>
      <c r="Q784" s="25" t="n">
        <f aca="false">IF(N(H784)=0,0,N(D784)/H784-1)</f>
        <v>0</v>
      </c>
    </row>
    <row r="785" customFormat="false" ht="15" hidden="false" customHeight="false" outlineLevel="0" collapsed="false">
      <c r="A785" s="21"/>
      <c r="B785" s="8"/>
      <c r="C785" s="8"/>
      <c r="D785" s="19"/>
      <c r="E785" s="19"/>
      <c r="F785" s="19"/>
      <c r="G785" s="19"/>
      <c r="H785" s="19"/>
      <c r="I785" s="22" t="n">
        <f aca="false">IF(A785="",0,DAY(EOMONTH(A785,0)))</f>
        <v>0</v>
      </c>
      <c r="J785" s="23" t="n">
        <f aca="false">N(D785)-N(E785)</f>
        <v>0</v>
      </c>
      <c r="K785" s="23" t="n">
        <f aca="false">IF(I785=0,0,N(D785)/I785)</f>
        <v>0</v>
      </c>
      <c r="L785" s="24" t="n">
        <f aca="false">IF(A785="",0,IFERROR(INDEX(Tariff!$B$6:$F$13,MATCH(C785,Tariff!$A$6:$A$13,0),MATCH(B785,Tariff!$B$5:$F$5,0)),0))</f>
        <v>0</v>
      </c>
      <c r="M785" s="23" t="n">
        <f aca="false">J785*L785</f>
        <v>0</v>
      </c>
      <c r="N785" s="23" t="n">
        <f aca="false">N(F785)-M785</f>
        <v>0</v>
      </c>
      <c r="O785" s="25" t="n">
        <f aca="false">IF(M785=0,0,N785/M785)</f>
        <v>0</v>
      </c>
      <c r="P785" s="23" t="n">
        <f aca="false">N(F785)-N(G785)</f>
        <v>0</v>
      </c>
      <c r="Q785" s="25" t="n">
        <f aca="false">IF(N(H785)=0,0,N(D785)/H785-1)</f>
        <v>0</v>
      </c>
    </row>
    <row r="786" customFormat="false" ht="15" hidden="false" customHeight="false" outlineLevel="0" collapsed="false">
      <c r="A786" s="21"/>
      <c r="B786" s="8"/>
      <c r="C786" s="8"/>
      <c r="D786" s="19"/>
      <c r="E786" s="19"/>
      <c r="F786" s="19"/>
      <c r="G786" s="19"/>
      <c r="H786" s="19"/>
      <c r="I786" s="22" t="n">
        <f aca="false">IF(A786="",0,DAY(EOMONTH(A786,0)))</f>
        <v>0</v>
      </c>
      <c r="J786" s="23" t="n">
        <f aca="false">N(D786)-N(E786)</f>
        <v>0</v>
      </c>
      <c r="K786" s="23" t="n">
        <f aca="false">IF(I786=0,0,N(D786)/I786)</f>
        <v>0</v>
      </c>
      <c r="L786" s="24" t="n">
        <f aca="false">IF(A786="",0,IFERROR(INDEX(Tariff!$B$6:$F$13,MATCH(C786,Tariff!$A$6:$A$13,0),MATCH(B786,Tariff!$B$5:$F$5,0)),0))</f>
        <v>0</v>
      </c>
      <c r="M786" s="23" t="n">
        <f aca="false">J786*L786</f>
        <v>0</v>
      </c>
      <c r="N786" s="23" t="n">
        <f aca="false">N(F786)-M786</f>
        <v>0</v>
      </c>
      <c r="O786" s="25" t="n">
        <f aca="false">IF(M786=0,0,N786/M786)</f>
        <v>0</v>
      </c>
      <c r="P786" s="23" t="n">
        <f aca="false">N(F786)-N(G786)</f>
        <v>0</v>
      </c>
      <c r="Q786" s="25" t="n">
        <f aca="false">IF(N(H786)=0,0,N(D786)/H786-1)</f>
        <v>0</v>
      </c>
    </row>
    <row r="787" customFormat="false" ht="15" hidden="false" customHeight="false" outlineLevel="0" collapsed="false">
      <c r="A787" s="21"/>
      <c r="B787" s="8"/>
      <c r="C787" s="8"/>
      <c r="D787" s="19"/>
      <c r="E787" s="19"/>
      <c r="F787" s="19"/>
      <c r="G787" s="19"/>
      <c r="H787" s="19"/>
      <c r="I787" s="22" t="n">
        <f aca="false">IF(A787="",0,DAY(EOMONTH(A787,0)))</f>
        <v>0</v>
      </c>
      <c r="J787" s="23" t="n">
        <f aca="false">N(D787)-N(E787)</f>
        <v>0</v>
      </c>
      <c r="K787" s="23" t="n">
        <f aca="false">IF(I787=0,0,N(D787)/I787)</f>
        <v>0</v>
      </c>
      <c r="L787" s="24" t="n">
        <f aca="false">IF(A787="",0,IFERROR(INDEX(Tariff!$B$6:$F$13,MATCH(C787,Tariff!$A$6:$A$13,0),MATCH(B787,Tariff!$B$5:$F$5,0)),0))</f>
        <v>0</v>
      </c>
      <c r="M787" s="23" t="n">
        <f aca="false">J787*L787</f>
        <v>0</v>
      </c>
      <c r="N787" s="23" t="n">
        <f aca="false">N(F787)-M787</f>
        <v>0</v>
      </c>
      <c r="O787" s="25" t="n">
        <f aca="false">IF(M787=0,0,N787/M787)</f>
        <v>0</v>
      </c>
      <c r="P787" s="23" t="n">
        <f aca="false">N(F787)-N(G787)</f>
        <v>0</v>
      </c>
      <c r="Q787" s="25" t="n">
        <f aca="false">IF(N(H787)=0,0,N(D787)/H787-1)</f>
        <v>0</v>
      </c>
    </row>
    <row r="788" customFormat="false" ht="15" hidden="false" customHeight="false" outlineLevel="0" collapsed="false">
      <c r="A788" s="21"/>
      <c r="B788" s="8"/>
      <c r="C788" s="8"/>
      <c r="D788" s="19"/>
      <c r="E788" s="19"/>
      <c r="F788" s="19"/>
      <c r="G788" s="19"/>
      <c r="H788" s="19"/>
      <c r="I788" s="22" t="n">
        <f aca="false">IF(A788="",0,DAY(EOMONTH(A788,0)))</f>
        <v>0</v>
      </c>
      <c r="J788" s="23" t="n">
        <f aca="false">N(D788)-N(E788)</f>
        <v>0</v>
      </c>
      <c r="K788" s="23" t="n">
        <f aca="false">IF(I788=0,0,N(D788)/I788)</f>
        <v>0</v>
      </c>
      <c r="L788" s="24" t="n">
        <f aca="false">IF(A788="",0,IFERROR(INDEX(Tariff!$B$6:$F$13,MATCH(C788,Tariff!$A$6:$A$13,0),MATCH(B788,Tariff!$B$5:$F$5,0)),0))</f>
        <v>0</v>
      </c>
      <c r="M788" s="23" t="n">
        <f aca="false">J788*L788</f>
        <v>0</v>
      </c>
      <c r="N788" s="23" t="n">
        <f aca="false">N(F788)-M788</f>
        <v>0</v>
      </c>
      <c r="O788" s="25" t="n">
        <f aca="false">IF(M788=0,0,N788/M788)</f>
        <v>0</v>
      </c>
      <c r="P788" s="23" t="n">
        <f aca="false">N(F788)-N(G788)</f>
        <v>0</v>
      </c>
      <c r="Q788" s="25" t="n">
        <f aca="false">IF(N(H788)=0,0,N(D788)/H788-1)</f>
        <v>0</v>
      </c>
    </row>
    <row r="789" customFormat="false" ht="15" hidden="false" customHeight="false" outlineLevel="0" collapsed="false">
      <c r="A789" s="21"/>
      <c r="B789" s="8"/>
      <c r="C789" s="8"/>
      <c r="D789" s="19"/>
      <c r="E789" s="19"/>
      <c r="F789" s="19"/>
      <c r="G789" s="19"/>
      <c r="H789" s="19"/>
      <c r="I789" s="22" t="n">
        <f aca="false">IF(A789="",0,DAY(EOMONTH(A789,0)))</f>
        <v>0</v>
      </c>
      <c r="J789" s="23" t="n">
        <f aca="false">N(D789)-N(E789)</f>
        <v>0</v>
      </c>
      <c r="K789" s="23" t="n">
        <f aca="false">IF(I789=0,0,N(D789)/I789)</f>
        <v>0</v>
      </c>
      <c r="L789" s="24" t="n">
        <f aca="false">IF(A789="",0,IFERROR(INDEX(Tariff!$B$6:$F$13,MATCH(C789,Tariff!$A$6:$A$13,0),MATCH(B789,Tariff!$B$5:$F$5,0)),0))</f>
        <v>0</v>
      </c>
      <c r="M789" s="23" t="n">
        <f aca="false">J789*L789</f>
        <v>0</v>
      </c>
      <c r="N789" s="23" t="n">
        <f aca="false">N(F789)-M789</f>
        <v>0</v>
      </c>
      <c r="O789" s="25" t="n">
        <f aca="false">IF(M789=0,0,N789/M789)</f>
        <v>0</v>
      </c>
      <c r="P789" s="23" t="n">
        <f aca="false">N(F789)-N(G789)</f>
        <v>0</v>
      </c>
      <c r="Q789" s="25" t="n">
        <f aca="false">IF(N(H789)=0,0,N(D789)/H789-1)</f>
        <v>0</v>
      </c>
    </row>
    <row r="790" customFormat="false" ht="15" hidden="false" customHeight="false" outlineLevel="0" collapsed="false">
      <c r="A790" s="21"/>
      <c r="B790" s="8"/>
      <c r="C790" s="8"/>
      <c r="D790" s="19"/>
      <c r="E790" s="19"/>
      <c r="F790" s="19"/>
      <c r="G790" s="19"/>
      <c r="H790" s="19"/>
      <c r="I790" s="22" t="n">
        <f aca="false">IF(A790="",0,DAY(EOMONTH(A790,0)))</f>
        <v>0</v>
      </c>
      <c r="J790" s="23" t="n">
        <f aca="false">N(D790)-N(E790)</f>
        <v>0</v>
      </c>
      <c r="K790" s="23" t="n">
        <f aca="false">IF(I790=0,0,N(D790)/I790)</f>
        <v>0</v>
      </c>
      <c r="L790" s="24" t="n">
        <f aca="false">IF(A790="",0,IFERROR(INDEX(Tariff!$B$6:$F$13,MATCH(C790,Tariff!$A$6:$A$13,0),MATCH(B790,Tariff!$B$5:$F$5,0)),0))</f>
        <v>0</v>
      </c>
      <c r="M790" s="23" t="n">
        <f aca="false">J790*L790</f>
        <v>0</v>
      </c>
      <c r="N790" s="23" t="n">
        <f aca="false">N(F790)-M790</f>
        <v>0</v>
      </c>
      <c r="O790" s="25" t="n">
        <f aca="false">IF(M790=0,0,N790/M790)</f>
        <v>0</v>
      </c>
      <c r="P790" s="23" t="n">
        <f aca="false">N(F790)-N(G790)</f>
        <v>0</v>
      </c>
      <c r="Q790" s="25" t="n">
        <f aca="false">IF(N(H790)=0,0,N(D790)/H790-1)</f>
        <v>0</v>
      </c>
    </row>
    <row r="791" customFormat="false" ht="15" hidden="false" customHeight="false" outlineLevel="0" collapsed="false">
      <c r="A791" s="21"/>
      <c r="B791" s="8"/>
      <c r="C791" s="8"/>
      <c r="D791" s="19"/>
      <c r="E791" s="19"/>
      <c r="F791" s="19"/>
      <c r="G791" s="19"/>
      <c r="H791" s="19"/>
      <c r="I791" s="22" t="n">
        <f aca="false">IF(A791="",0,DAY(EOMONTH(A791,0)))</f>
        <v>0</v>
      </c>
      <c r="J791" s="23" t="n">
        <f aca="false">N(D791)-N(E791)</f>
        <v>0</v>
      </c>
      <c r="K791" s="23" t="n">
        <f aca="false">IF(I791=0,0,N(D791)/I791)</f>
        <v>0</v>
      </c>
      <c r="L791" s="24" t="n">
        <f aca="false">IF(A791="",0,IFERROR(INDEX(Tariff!$B$6:$F$13,MATCH(C791,Tariff!$A$6:$A$13,0),MATCH(B791,Tariff!$B$5:$F$5,0)),0))</f>
        <v>0</v>
      </c>
      <c r="M791" s="23" t="n">
        <f aca="false">J791*L791</f>
        <v>0</v>
      </c>
      <c r="N791" s="23" t="n">
        <f aca="false">N(F791)-M791</f>
        <v>0</v>
      </c>
      <c r="O791" s="25" t="n">
        <f aca="false">IF(M791=0,0,N791/M791)</f>
        <v>0</v>
      </c>
      <c r="P791" s="23" t="n">
        <f aca="false">N(F791)-N(G791)</f>
        <v>0</v>
      </c>
      <c r="Q791" s="25" t="n">
        <f aca="false">IF(N(H791)=0,0,N(D791)/H791-1)</f>
        <v>0</v>
      </c>
    </row>
    <row r="792" customFormat="false" ht="15" hidden="false" customHeight="false" outlineLevel="0" collapsed="false">
      <c r="A792" s="21"/>
      <c r="B792" s="8"/>
      <c r="C792" s="8"/>
      <c r="D792" s="19"/>
      <c r="E792" s="19"/>
      <c r="F792" s="19"/>
      <c r="G792" s="19"/>
      <c r="H792" s="19"/>
      <c r="I792" s="22" t="n">
        <f aca="false">IF(A792="",0,DAY(EOMONTH(A792,0)))</f>
        <v>0</v>
      </c>
      <c r="J792" s="23" t="n">
        <f aca="false">N(D792)-N(E792)</f>
        <v>0</v>
      </c>
      <c r="K792" s="23" t="n">
        <f aca="false">IF(I792=0,0,N(D792)/I792)</f>
        <v>0</v>
      </c>
      <c r="L792" s="24" t="n">
        <f aca="false">IF(A792="",0,IFERROR(INDEX(Tariff!$B$6:$F$13,MATCH(C792,Tariff!$A$6:$A$13,0),MATCH(B792,Tariff!$B$5:$F$5,0)),0))</f>
        <v>0</v>
      </c>
      <c r="M792" s="23" t="n">
        <f aca="false">J792*L792</f>
        <v>0</v>
      </c>
      <c r="N792" s="23" t="n">
        <f aca="false">N(F792)-M792</f>
        <v>0</v>
      </c>
      <c r="O792" s="25" t="n">
        <f aca="false">IF(M792=0,0,N792/M792)</f>
        <v>0</v>
      </c>
      <c r="P792" s="23" t="n">
        <f aca="false">N(F792)-N(G792)</f>
        <v>0</v>
      </c>
      <c r="Q792" s="25" t="n">
        <f aca="false">IF(N(H792)=0,0,N(D792)/H792-1)</f>
        <v>0</v>
      </c>
    </row>
    <row r="793" customFormat="false" ht="15" hidden="false" customHeight="false" outlineLevel="0" collapsed="false">
      <c r="A793" s="21"/>
      <c r="B793" s="8"/>
      <c r="C793" s="8"/>
      <c r="D793" s="19"/>
      <c r="E793" s="19"/>
      <c r="F793" s="19"/>
      <c r="G793" s="19"/>
      <c r="H793" s="19"/>
      <c r="I793" s="22" t="n">
        <f aca="false">IF(A793="",0,DAY(EOMONTH(A793,0)))</f>
        <v>0</v>
      </c>
      <c r="J793" s="23" t="n">
        <f aca="false">N(D793)-N(E793)</f>
        <v>0</v>
      </c>
      <c r="K793" s="23" t="n">
        <f aca="false">IF(I793=0,0,N(D793)/I793)</f>
        <v>0</v>
      </c>
      <c r="L793" s="24" t="n">
        <f aca="false">IF(A793="",0,IFERROR(INDEX(Tariff!$B$6:$F$13,MATCH(C793,Tariff!$A$6:$A$13,0),MATCH(B793,Tariff!$B$5:$F$5,0)),0))</f>
        <v>0</v>
      </c>
      <c r="M793" s="23" t="n">
        <f aca="false">J793*L793</f>
        <v>0</v>
      </c>
      <c r="N793" s="23" t="n">
        <f aca="false">N(F793)-M793</f>
        <v>0</v>
      </c>
      <c r="O793" s="25" t="n">
        <f aca="false">IF(M793=0,0,N793/M793)</f>
        <v>0</v>
      </c>
      <c r="P793" s="23" t="n">
        <f aca="false">N(F793)-N(G793)</f>
        <v>0</v>
      </c>
      <c r="Q793" s="25" t="n">
        <f aca="false">IF(N(H793)=0,0,N(D793)/H793-1)</f>
        <v>0</v>
      </c>
    </row>
    <row r="794" customFormat="false" ht="15" hidden="false" customHeight="false" outlineLevel="0" collapsed="false">
      <c r="A794" s="21"/>
      <c r="B794" s="8"/>
      <c r="C794" s="8"/>
      <c r="D794" s="19"/>
      <c r="E794" s="19"/>
      <c r="F794" s="19"/>
      <c r="G794" s="19"/>
      <c r="H794" s="19"/>
      <c r="I794" s="22" t="n">
        <f aca="false">IF(A794="",0,DAY(EOMONTH(A794,0)))</f>
        <v>0</v>
      </c>
      <c r="J794" s="23" t="n">
        <f aca="false">N(D794)-N(E794)</f>
        <v>0</v>
      </c>
      <c r="K794" s="23" t="n">
        <f aca="false">IF(I794=0,0,N(D794)/I794)</f>
        <v>0</v>
      </c>
      <c r="L794" s="24" t="n">
        <f aca="false">IF(A794="",0,IFERROR(INDEX(Tariff!$B$6:$F$13,MATCH(C794,Tariff!$A$6:$A$13,0),MATCH(B794,Tariff!$B$5:$F$5,0)),0))</f>
        <v>0</v>
      </c>
      <c r="M794" s="23" t="n">
        <f aca="false">J794*L794</f>
        <v>0</v>
      </c>
      <c r="N794" s="23" t="n">
        <f aca="false">N(F794)-M794</f>
        <v>0</v>
      </c>
      <c r="O794" s="25" t="n">
        <f aca="false">IF(M794=0,0,N794/M794)</f>
        <v>0</v>
      </c>
      <c r="P794" s="23" t="n">
        <f aca="false">N(F794)-N(G794)</f>
        <v>0</v>
      </c>
      <c r="Q794" s="25" t="n">
        <f aca="false">IF(N(H794)=0,0,N(D794)/H794-1)</f>
        <v>0</v>
      </c>
    </row>
    <row r="795" customFormat="false" ht="15" hidden="false" customHeight="false" outlineLevel="0" collapsed="false">
      <c r="A795" s="21"/>
      <c r="B795" s="8"/>
      <c r="C795" s="8"/>
      <c r="D795" s="19"/>
      <c r="E795" s="19"/>
      <c r="F795" s="19"/>
      <c r="G795" s="19"/>
      <c r="H795" s="19"/>
      <c r="I795" s="22" t="n">
        <f aca="false">IF(A795="",0,DAY(EOMONTH(A795,0)))</f>
        <v>0</v>
      </c>
      <c r="J795" s="23" t="n">
        <f aca="false">N(D795)-N(E795)</f>
        <v>0</v>
      </c>
      <c r="K795" s="23" t="n">
        <f aca="false">IF(I795=0,0,N(D795)/I795)</f>
        <v>0</v>
      </c>
      <c r="L795" s="24" t="n">
        <f aca="false">IF(A795="",0,IFERROR(INDEX(Tariff!$B$6:$F$13,MATCH(C795,Tariff!$A$6:$A$13,0),MATCH(B795,Tariff!$B$5:$F$5,0)),0))</f>
        <v>0</v>
      </c>
      <c r="M795" s="23" t="n">
        <f aca="false">J795*L795</f>
        <v>0</v>
      </c>
      <c r="N795" s="23" t="n">
        <f aca="false">N(F795)-M795</f>
        <v>0</v>
      </c>
      <c r="O795" s="25" t="n">
        <f aca="false">IF(M795=0,0,N795/M795)</f>
        <v>0</v>
      </c>
      <c r="P795" s="23" t="n">
        <f aca="false">N(F795)-N(G795)</f>
        <v>0</v>
      </c>
      <c r="Q795" s="25" t="n">
        <f aca="false">IF(N(H795)=0,0,N(D795)/H795-1)</f>
        <v>0</v>
      </c>
    </row>
    <row r="796" customFormat="false" ht="15" hidden="false" customHeight="false" outlineLevel="0" collapsed="false">
      <c r="A796" s="21"/>
      <c r="B796" s="8"/>
      <c r="C796" s="8"/>
      <c r="D796" s="19"/>
      <c r="E796" s="19"/>
      <c r="F796" s="19"/>
      <c r="G796" s="19"/>
      <c r="H796" s="19"/>
      <c r="I796" s="22" t="n">
        <f aca="false">IF(A796="",0,DAY(EOMONTH(A796,0)))</f>
        <v>0</v>
      </c>
      <c r="J796" s="23" t="n">
        <f aca="false">N(D796)-N(E796)</f>
        <v>0</v>
      </c>
      <c r="K796" s="23" t="n">
        <f aca="false">IF(I796=0,0,N(D796)/I796)</f>
        <v>0</v>
      </c>
      <c r="L796" s="24" t="n">
        <f aca="false">IF(A796="",0,IFERROR(INDEX(Tariff!$B$6:$F$13,MATCH(C796,Tariff!$A$6:$A$13,0),MATCH(B796,Tariff!$B$5:$F$5,0)),0))</f>
        <v>0</v>
      </c>
      <c r="M796" s="23" t="n">
        <f aca="false">J796*L796</f>
        <v>0</v>
      </c>
      <c r="N796" s="23" t="n">
        <f aca="false">N(F796)-M796</f>
        <v>0</v>
      </c>
      <c r="O796" s="25" t="n">
        <f aca="false">IF(M796=0,0,N796/M796)</f>
        <v>0</v>
      </c>
      <c r="P796" s="23" t="n">
        <f aca="false">N(F796)-N(G796)</f>
        <v>0</v>
      </c>
      <c r="Q796" s="25" t="n">
        <f aca="false">IF(N(H796)=0,0,N(D796)/H796-1)</f>
        <v>0</v>
      </c>
    </row>
    <row r="797" customFormat="false" ht="15" hidden="false" customHeight="false" outlineLevel="0" collapsed="false">
      <c r="A797" s="21"/>
      <c r="B797" s="8"/>
      <c r="C797" s="8"/>
      <c r="D797" s="19"/>
      <c r="E797" s="19"/>
      <c r="F797" s="19"/>
      <c r="G797" s="19"/>
      <c r="H797" s="19"/>
      <c r="I797" s="22" t="n">
        <f aca="false">IF(A797="",0,DAY(EOMONTH(A797,0)))</f>
        <v>0</v>
      </c>
      <c r="J797" s="23" t="n">
        <f aca="false">N(D797)-N(E797)</f>
        <v>0</v>
      </c>
      <c r="K797" s="23" t="n">
        <f aca="false">IF(I797=0,0,N(D797)/I797)</f>
        <v>0</v>
      </c>
      <c r="L797" s="24" t="n">
        <f aca="false">IF(A797="",0,IFERROR(INDEX(Tariff!$B$6:$F$13,MATCH(C797,Tariff!$A$6:$A$13,0),MATCH(B797,Tariff!$B$5:$F$5,0)),0))</f>
        <v>0</v>
      </c>
      <c r="M797" s="23" t="n">
        <f aca="false">J797*L797</f>
        <v>0</v>
      </c>
      <c r="N797" s="23" t="n">
        <f aca="false">N(F797)-M797</f>
        <v>0</v>
      </c>
      <c r="O797" s="25" t="n">
        <f aca="false">IF(M797=0,0,N797/M797)</f>
        <v>0</v>
      </c>
      <c r="P797" s="23" t="n">
        <f aca="false">N(F797)-N(G797)</f>
        <v>0</v>
      </c>
      <c r="Q797" s="25" t="n">
        <f aca="false">IF(N(H797)=0,0,N(D797)/H797-1)</f>
        <v>0</v>
      </c>
    </row>
    <row r="798" customFormat="false" ht="15" hidden="false" customHeight="false" outlineLevel="0" collapsed="false">
      <c r="A798" s="21"/>
      <c r="B798" s="8"/>
      <c r="C798" s="8"/>
      <c r="D798" s="19"/>
      <c r="E798" s="19"/>
      <c r="F798" s="19"/>
      <c r="G798" s="19"/>
      <c r="H798" s="19"/>
      <c r="I798" s="22" t="n">
        <f aca="false">IF(A798="",0,DAY(EOMONTH(A798,0)))</f>
        <v>0</v>
      </c>
      <c r="J798" s="23" t="n">
        <f aca="false">N(D798)-N(E798)</f>
        <v>0</v>
      </c>
      <c r="K798" s="23" t="n">
        <f aca="false">IF(I798=0,0,N(D798)/I798)</f>
        <v>0</v>
      </c>
      <c r="L798" s="24" t="n">
        <f aca="false">IF(A798="",0,IFERROR(INDEX(Tariff!$B$6:$F$13,MATCH(C798,Tariff!$A$6:$A$13,0),MATCH(B798,Tariff!$B$5:$F$5,0)),0))</f>
        <v>0</v>
      </c>
      <c r="M798" s="23" t="n">
        <f aca="false">J798*L798</f>
        <v>0</v>
      </c>
      <c r="N798" s="23" t="n">
        <f aca="false">N(F798)-M798</f>
        <v>0</v>
      </c>
      <c r="O798" s="25" t="n">
        <f aca="false">IF(M798=0,0,N798/M798)</f>
        <v>0</v>
      </c>
      <c r="P798" s="23" t="n">
        <f aca="false">N(F798)-N(G798)</f>
        <v>0</v>
      </c>
      <c r="Q798" s="25" t="n">
        <f aca="false">IF(N(H798)=0,0,N(D798)/H798-1)</f>
        <v>0</v>
      </c>
    </row>
    <row r="799" customFormat="false" ht="15" hidden="false" customHeight="false" outlineLevel="0" collapsed="false">
      <c r="A799" s="21"/>
      <c r="B799" s="8"/>
      <c r="C799" s="8"/>
      <c r="D799" s="19"/>
      <c r="E799" s="19"/>
      <c r="F799" s="19"/>
      <c r="G799" s="19"/>
      <c r="H799" s="19"/>
      <c r="I799" s="22" t="n">
        <f aca="false">IF(A799="",0,DAY(EOMONTH(A799,0)))</f>
        <v>0</v>
      </c>
      <c r="J799" s="23" t="n">
        <f aca="false">N(D799)-N(E799)</f>
        <v>0</v>
      </c>
      <c r="K799" s="23" t="n">
        <f aca="false">IF(I799=0,0,N(D799)/I799)</f>
        <v>0</v>
      </c>
      <c r="L799" s="24" t="n">
        <f aca="false">IF(A799="",0,IFERROR(INDEX(Tariff!$B$6:$F$13,MATCH(C799,Tariff!$A$6:$A$13,0),MATCH(B799,Tariff!$B$5:$F$5,0)),0))</f>
        <v>0</v>
      </c>
      <c r="M799" s="23" t="n">
        <f aca="false">J799*L799</f>
        <v>0</v>
      </c>
      <c r="N799" s="23" t="n">
        <f aca="false">N(F799)-M799</f>
        <v>0</v>
      </c>
      <c r="O799" s="25" t="n">
        <f aca="false">IF(M799=0,0,N799/M799)</f>
        <v>0</v>
      </c>
      <c r="P799" s="23" t="n">
        <f aca="false">N(F799)-N(G799)</f>
        <v>0</v>
      </c>
      <c r="Q799" s="25" t="n">
        <f aca="false">IF(N(H799)=0,0,N(D799)/H799-1)</f>
        <v>0</v>
      </c>
    </row>
    <row r="800" customFormat="false" ht="15" hidden="false" customHeight="false" outlineLevel="0" collapsed="false">
      <c r="A800" s="21"/>
      <c r="B800" s="8"/>
      <c r="C800" s="8"/>
      <c r="D800" s="19"/>
      <c r="E800" s="19"/>
      <c r="F800" s="19"/>
      <c r="G800" s="19"/>
      <c r="H800" s="19"/>
      <c r="I800" s="22" t="n">
        <f aca="false">IF(A800="",0,DAY(EOMONTH(A800,0)))</f>
        <v>0</v>
      </c>
      <c r="J800" s="23" t="n">
        <f aca="false">N(D800)-N(E800)</f>
        <v>0</v>
      </c>
      <c r="K800" s="23" t="n">
        <f aca="false">IF(I800=0,0,N(D800)/I800)</f>
        <v>0</v>
      </c>
      <c r="L800" s="24" t="n">
        <f aca="false">IF(A800="",0,IFERROR(INDEX(Tariff!$B$6:$F$13,MATCH(C800,Tariff!$A$6:$A$13,0),MATCH(B800,Tariff!$B$5:$F$5,0)),0))</f>
        <v>0</v>
      </c>
      <c r="M800" s="23" t="n">
        <f aca="false">J800*L800</f>
        <v>0</v>
      </c>
      <c r="N800" s="23" t="n">
        <f aca="false">N(F800)-M800</f>
        <v>0</v>
      </c>
      <c r="O800" s="25" t="n">
        <f aca="false">IF(M800=0,0,N800/M800)</f>
        <v>0</v>
      </c>
      <c r="P800" s="23" t="n">
        <f aca="false">N(F800)-N(G800)</f>
        <v>0</v>
      </c>
      <c r="Q800" s="25" t="n">
        <f aca="false">IF(N(H800)=0,0,N(D800)/H800-1)</f>
        <v>0</v>
      </c>
    </row>
    <row r="801" customFormat="false" ht="15" hidden="false" customHeight="false" outlineLevel="0" collapsed="false">
      <c r="A801" s="21"/>
      <c r="B801" s="8"/>
      <c r="C801" s="8"/>
      <c r="D801" s="19"/>
      <c r="E801" s="19"/>
      <c r="F801" s="19"/>
      <c r="G801" s="19"/>
      <c r="H801" s="19"/>
      <c r="I801" s="22" t="n">
        <f aca="false">IF(A801="",0,DAY(EOMONTH(A801,0)))</f>
        <v>0</v>
      </c>
      <c r="J801" s="23" t="n">
        <f aca="false">N(D801)-N(E801)</f>
        <v>0</v>
      </c>
      <c r="K801" s="23" t="n">
        <f aca="false">IF(I801=0,0,N(D801)/I801)</f>
        <v>0</v>
      </c>
      <c r="L801" s="24" t="n">
        <f aca="false">IF(A801="",0,IFERROR(INDEX(Tariff!$B$6:$F$13,MATCH(C801,Tariff!$A$6:$A$13,0),MATCH(B801,Tariff!$B$5:$F$5,0)),0))</f>
        <v>0</v>
      </c>
      <c r="M801" s="23" t="n">
        <f aca="false">J801*L801</f>
        <v>0</v>
      </c>
      <c r="N801" s="23" t="n">
        <f aca="false">N(F801)-M801</f>
        <v>0</v>
      </c>
      <c r="O801" s="25" t="n">
        <f aca="false">IF(M801=0,0,N801/M801)</f>
        <v>0</v>
      </c>
      <c r="P801" s="23" t="n">
        <f aca="false">N(F801)-N(G801)</f>
        <v>0</v>
      </c>
      <c r="Q801" s="25" t="n">
        <f aca="false">IF(N(H801)=0,0,N(D801)/H801-1)</f>
        <v>0</v>
      </c>
    </row>
    <row r="802" customFormat="false" ht="15" hidden="false" customHeight="false" outlineLevel="0" collapsed="false">
      <c r="A802" s="21"/>
      <c r="B802" s="8"/>
      <c r="C802" s="8"/>
      <c r="D802" s="19"/>
      <c r="E802" s="19"/>
      <c r="F802" s="19"/>
      <c r="G802" s="19"/>
      <c r="H802" s="19"/>
      <c r="I802" s="22" t="n">
        <f aca="false">IF(A802="",0,DAY(EOMONTH(A802,0)))</f>
        <v>0</v>
      </c>
      <c r="J802" s="23" t="n">
        <f aca="false">N(D802)-N(E802)</f>
        <v>0</v>
      </c>
      <c r="K802" s="23" t="n">
        <f aca="false">IF(I802=0,0,N(D802)/I802)</f>
        <v>0</v>
      </c>
      <c r="L802" s="24" t="n">
        <f aca="false">IF(A802="",0,IFERROR(INDEX(Tariff!$B$6:$F$13,MATCH(C802,Tariff!$A$6:$A$13,0),MATCH(B802,Tariff!$B$5:$F$5,0)),0))</f>
        <v>0</v>
      </c>
      <c r="M802" s="23" t="n">
        <f aca="false">J802*L802</f>
        <v>0</v>
      </c>
      <c r="N802" s="23" t="n">
        <f aca="false">N(F802)-M802</f>
        <v>0</v>
      </c>
      <c r="O802" s="25" t="n">
        <f aca="false">IF(M802=0,0,N802/M802)</f>
        <v>0</v>
      </c>
      <c r="P802" s="23" t="n">
        <f aca="false">N(F802)-N(G802)</f>
        <v>0</v>
      </c>
      <c r="Q802" s="25" t="n">
        <f aca="false">IF(N(H802)=0,0,N(D802)/H802-1)</f>
        <v>0</v>
      </c>
    </row>
    <row r="803" customFormat="false" ht="15" hidden="false" customHeight="false" outlineLevel="0" collapsed="false">
      <c r="A803" s="21"/>
      <c r="B803" s="8"/>
      <c r="C803" s="8"/>
      <c r="D803" s="19"/>
      <c r="E803" s="19"/>
      <c r="F803" s="19"/>
      <c r="G803" s="19"/>
      <c r="H803" s="19"/>
      <c r="I803" s="22" t="n">
        <f aca="false">IF(A803="",0,DAY(EOMONTH(A803,0)))</f>
        <v>0</v>
      </c>
      <c r="J803" s="23" t="n">
        <f aca="false">N(D803)-N(E803)</f>
        <v>0</v>
      </c>
      <c r="K803" s="23" t="n">
        <f aca="false">IF(I803=0,0,N(D803)/I803)</f>
        <v>0</v>
      </c>
      <c r="L803" s="24" t="n">
        <f aca="false">IF(A803="",0,IFERROR(INDEX(Tariff!$B$6:$F$13,MATCH(C803,Tariff!$A$6:$A$13,0),MATCH(B803,Tariff!$B$5:$F$5,0)),0))</f>
        <v>0</v>
      </c>
      <c r="M803" s="23" t="n">
        <f aca="false">J803*L803</f>
        <v>0</v>
      </c>
      <c r="N803" s="23" t="n">
        <f aca="false">N(F803)-M803</f>
        <v>0</v>
      </c>
      <c r="O803" s="25" t="n">
        <f aca="false">IF(M803=0,0,N803/M803)</f>
        <v>0</v>
      </c>
      <c r="P803" s="23" t="n">
        <f aca="false">N(F803)-N(G803)</f>
        <v>0</v>
      </c>
      <c r="Q803" s="25" t="n">
        <f aca="false">IF(N(H803)=0,0,N(D803)/H803-1)</f>
        <v>0</v>
      </c>
    </row>
    <row r="804" customFormat="false" ht="15" hidden="false" customHeight="false" outlineLevel="0" collapsed="false">
      <c r="A804" s="21"/>
      <c r="B804" s="8"/>
      <c r="C804" s="8"/>
      <c r="D804" s="19"/>
      <c r="E804" s="19"/>
      <c r="F804" s="19"/>
      <c r="G804" s="19"/>
      <c r="H804" s="19"/>
      <c r="I804" s="22" t="n">
        <f aca="false">IF(A804="",0,DAY(EOMONTH(A804,0)))</f>
        <v>0</v>
      </c>
      <c r="J804" s="23" t="n">
        <f aca="false">N(D804)-N(E804)</f>
        <v>0</v>
      </c>
      <c r="K804" s="23" t="n">
        <f aca="false">IF(I804=0,0,N(D804)/I804)</f>
        <v>0</v>
      </c>
      <c r="L804" s="24" t="n">
        <f aca="false">IF(A804="",0,IFERROR(INDEX(Tariff!$B$6:$F$13,MATCH(C804,Tariff!$A$6:$A$13,0),MATCH(B804,Tariff!$B$5:$F$5,0)),0))</f>
        <v>0</v>
      </c>
      <c r="M804" s="23" t="n">
        <f aca="false">J804*L804</f>
        <v>0</v>
      </c>
      <c r="N804" s="23" t="n">
        <f aca="false">N(F804)-M804</f>
        <v>0</v>
      </c>
      <c r="O804" s="25" t="n">
        <f aca="false">IF(M804=0,0,N804/M804)</f>
        <v>0</v>
      </c>
      <c r="P804" s="23" t="n">
        <f aca="false">N(F804)-N(G804)</f>
        <v>0</v>
      </c>
      <c r="Q804" s="25" t="n">
        <f aca="false">IF(N(H804)=0,0,N(D804)/H804-1)</f>
        <v>0</v>
      </c>
    </row>
    <row r="805" customFormat="false" ht="15" hidden="false" customHeight="false" outlineLevel="0" collapsed="false">
      <c r="A805" s="21"/>
      <c r="B805" s="8"/>
      <c r="C805" s="8"/>
      <c r="D805" s="19"/>
      <c r="E805" s="19"/>
      <c r="F805" s="19"/>
      <c r="G805" s="19"/>
      <c r="H805" s="19"/>
      <c r="I805" s="22" t="n">
        <f aca="false">IF(A805="",0,DAY(EOMONTH(A805,0)))</f>
        <v>0</v>
      </c>
      <c r="J805" s="23" t="n">
        <f aca="false">N(D805)-N(E805)</f>
        <v>0</v>
      </c>
      <c r="K805" s="23" t="n">
        <f aca="false">IF(I805=0,0,N(D805)/I805)</f>
        <v>0</v>
      </c>
      <c r="L805" s="24" t="n">
        <f aca="false">IF(A805="",0,IFERROR(INDEX(Tariff!$B$6:$F$13,MATCH(C805,Tariff!$A$6:$A$13,0),MATCH(B805,Tariff!$B$5:$F$5,0)),0))</f>
        <v>0</v>
      </c>
      <c r="M805" s="23" t="n">
        <f aca="false">J805*L805</f>
        <v>0</v>
      </c>
      <c r="N805" s="23" t="n">
        <f aca="false">N(F805)-M805</f>
        <v>0</v>
      </c>
      <c r="O805" s="25" t="n">
        <f aca="false">IF(M805=0,0,N805/M805)</f>
        <v>0</v>
      </c>
      <c r="P805" s="23" t="n">
        <f aca="false">N(F805)-N(G805)</f>
        <v>0</v>
      </c>
      <c r="Q805" s="25" t="n">
        <f aca="false">IF(N(H805)=0,0,N(D805)/H805-1)</f>
        <v>0</v>
      </c>
    </row>
    <row r="806" customFormat="false" ht="15" hidden="false" customHeight="false" outlineLevel="0" collapsed="false">
      <c r="A806" s="21"/>
      <c r="B806" s="8"/>
      <c r="C806" s="8"/>
      <c r="D806" s="19"/>
      <c r="E806" s="19"/>
      <c r="F806" s="19"/>
      <c r="G806" s="19"/>
      <c r="H806" s="19"/>
      <c r="I806" s="22" t="n">
        <f aca="false">IF(A806="",0,DAY(EOMONTH(A806,0)))</f>
        <v>0</v>
      </c>
      <c r="J806" s="23" t="n">
        <f aca="false">N(D806)-N(E806)</f>
        <v>0</v>
      </c>
      <c r="K806" s="23" t="n">
        <f aca="false">IF(I806=0,0,N(D806)/I806)</f>
        <v>0</v>
      </c>
      <c r="L806" s="24" t="n">
        <f aca="false">IF(A806="",0,IFERROR(INDEX(Tariff!$B$6:$F$13,MATCH(C806,Tariff!$A$6:$A$13,0),MATCH(B806,Tariff!$B$5:$F$5,0)),0))</f>
        <v>0</v>
      </c>
      <c r="M806" s="23" t="n">
        <f aca="false">J806*L806</f>
        <v>0</v>
      </c>
      <c r="N806" s="23" t="n">
        <f aca="false">N(F806)-M806</f>
        <v>0</v>
      </c>
      <c r="O806" s="25" t="n">
        <f aca="false">IF(M806=0,0,N806/M806)</f>
        <v>0</v>
      </c>
      <c r="P806" s="23" t="n">
        <f aca="false">N(F806)-N(G806)</f>
        <v>0</v>
      </c>
      <c r="Q806" s="25" t="n">
        <f aca="false">IF(N(H806)=0,0,N(D806)/H806-1)</f>
        <v>0</v>
      </c>
    </row>
    <row r="807" customFormat="false" ht="15" hidden="false" customHeight="false" outlineLevel="0" collapsed="false">
      <c r="A807" s="21"/>
      <c r="B807" s="8"/>
      <c r="C807" s="8"/>
      <c r="D807" s="19"/>
      <c r="E807" s="19"/>
      <c r="F807" s="19"/>
      <c r="G807" s="19"/>
      <c r="H807" s="19"/>
      <c r="I807" s="22" t="n">
        <f aca="false">IF(A807="",0,DAY(EOMONTH(A807,0)))</f>
        <v>0</v>
      </c>
      <c r="J807" s="23" t="n">
        <f aca="false">N(D807)-N(E807)</f>
        <v>0</v>
      </c>
      <c r="K807" s="23" t="n">
        <f aca="false">IF(I807=0,0,N(D807)/I807)</f>
        <v>0</v>
      </c>
      <c r="L807" s="24" t="n">
        <f aca="false">IF(A807="",0,IFERROR(INDEX(Tariff!$B$6:$F$13,MATCH(C807,Tariff!$A$6:$A$13,0),MATCH(B807,Tariff!$B$5:$F$5,0)),0))</f>
        <v>0</v>
      </c>
      <c r="M807" s="23" t="n">
        <f aca="false">J807*L807</f>
        <v>0</v>
      </c>
      <c r="N807" s="23" t="n">
        <f aca="false">N(F807)-M807</f>
        <v>0</v>
      </c>
      <c r="O807" s="25" t="n">
        <f aca="false">IF(M807=0,0,N807/M807)</f>
        <v>0</v>
      </c>
      <c r="P807" s="23" t="n">
        <f aca="false">N(F807)-N(G807)</f>
        <v>0</v>
      </c>
      <c r="Q807" s="25" t="n">
        <f aca="false">IF(N(H807)=0,0,N(D807)/H807-1)</f>
        <v>0</v>
      </c>
    </row>
    <row r="808" customFormat="false" ht="15" hidden="false" customHeight="false" outlineLevel="0" collapsed="false">
      <c r="A808" s="21"/>
      <c r="B808" s="8"/>
      <c r="C808" s="8"/>
      <c r="D808" s="19"/>
      <c r="E808" s="19"/>
      <c r="F808" s="19"/>
      <c r="G808" s="19"/>
      <c r="H808" s="19"/>
      <c r="I808" s="22" t="n">
        <f aca="false">IF(A808="",0,DAY(EOMONTH(A808,0)))</f>
        <v>0</v>
      </c>
      <c r="J808" s="23" t="n">
        <f aca="false">N(D808)-N(E808)</f>
        <v>0</v>
      </c>
      <c r="K808" s="23" t="n">
        <f aca="false">IF(I808=0,0,N(D808)/I808)</f>
        <v>0</v>
      </c>
      <c r="L808" s="24" t="n">
        <f aca="false">IF(A808="",0,IFERROR(INDEX(Tariff!$B$6:$F$13,MATCH(C808,Tariff!$A$6:$A$13,0),MATCH(B808,Tariff!$B$5:$F$5,0)),0))</f>
        <v>0</v>
      </c>
      <c r="M808" s="23" t="n">
        <f aca="false">J808*L808</f>
        <v>0</v>
      </c>
      <c r="N808" s="23" t="n">
        <f aca="false">N(F808)-M808</f>
        <v>0</v>
      </c>
      <c r="O808" s="25" t="n">
        <f aca="false">IF(M808=0,0,N808/M808)</f>
        <v>0</v>
      </c>
      <c r="P808" s="23" t="n">
        <f aca="false">N(F808)-N(G808)</f>
        <v>0</v>
      </c>
      <c r="Q808" s="25" t="n">
        <f aca="false">IF(N(H808)=0,0,N(D808)/H808-1)</f>
        <v>0</v>
      </c>
    </row>
    <row r="809" customFormat="false" ht="15" hidden="false" customHeight="false" outlineLevel="0" collapsed="false">
      <c r="A809" s="21"/>
      <c r="B809" s="8"/>
      <c r="C809" s="8"/>
      <c r="D809" s="19"/>
      <c r="E809" s="19"/>
      <c r="F809" s="19"/>
      <c r="G809" s="19"/>
      <c r="H809" s="19"/>
      <c r="I809" s="22" t="n">
        <f aca="false">IF(A809="",0,DAY(EOMONTH(A809,0)))</f>
        <v>0</v>
      </c>
      <c r="J809" s="23" t="n">
        <f aca="false">N(D809)-N(E809)</f>
        <v>0</v>
      </c>
      <c r="K809" s="23" t="n">
        <f aca="false">IF(I809=0,0,N(D809)/I809)</f>
        <v>0</v>
      </c>
      <c r="L809" s="24" t="n">
        <f aca="false">IF(A809="",0,IFERROR(INDEX(Tariff!$B$6:$F$13,MATCH(C809,Tariff!$A$6:$A$13,0),MATCH(B809,Tariff!$B$5:$F$5,0)),0))</f>
        <v>0</v>
      </c>
      <c r="M809" s="23" t="n">
        <f aca="false">J809*L809</f>
        <v>0</v>
      </c>
      <c r="N809" s="23" t="n">
        <f aca="false">N(F809)-M809</f>
        <v>0</v>
      </c>
      <c r="O809" s="25" t="n">
        <f aca="false">IF(M809=0,0,N809/M809)</f>
        <v>0</v>
      </c>
      <c r="P809" s="23" t="n">
        <f aca="false">N(F809)-N(G809)</f>
        <v>0</v>
      </c>
      <c r="Q809" s="25" t="n">
        <f aca="false">IF(N(H809)=0,0,N(D809)/H809-1)</f>
        <v>0</v>
      </c>
    </row>
    <row r="810" customFormat="false" ht="15" hidden="false" customHeight="false" outlineLevel="0" collapsed="false">
      <c r="A810" s="21"/>
      <c r="B810" s="8"/>
      <c r="C810" s="8"/>
      <c r="D810" s="19"/>
      <c r="E810" s="19"/>
      <c r="F810" s="19"/>
      <c r="G810" s="19"/>
      <c r="H810" s="19"/>
      <c r="I810" s="22" t="n">
        <f aca="false">IF(A810="",0,DAY(EOMONTH(A810,0)))</f>
        <v>0</v>
      </c>
      <c r="J810" s="23" t="n">
        <f aca="false">N(D810)-N(E810)</f>
        <v>0</v>
      </c>
      <c r="K810" s="23" t="n">
        <f aca="false">IF(I810=0,0,N(D810)/I810)</f>
        <v>0</v>
      </c>
      <c r="L810" s="24" t="n">
        <f aca="false">IF(A810="",0,IFERROR(INDEX(Tariff!$B$6:$F$13,MATCH(C810,Tariff!$A$6:$A$13,0),MATCH(B810,Tariff!$B$5:$F$5,0)),0))</f>
        <v>0</v>
      </c>
      <c r="M810" s="23" t="n">
        <f aca="false">J810*L810</f>
        <v>0</v>
      </c>
      <c r="N810" s="23" t="n">
        <f aca="false">N(F810)-M810</f>
        <v>0</v>
      </c>
      <c r="O810" s="25" t="n">
        <f aca="false">IF(M810=0,0,N810/M810)</f>
        <v>0</v>
      </c>
      <c r="P810" s="23" t="n">
        <f aca="false">N(F810)-N(G810)</f>
        <v>0</v>
      </c>
      <c r="Q810" s="25" t="n">
        <f aca="false">IF(N(H810)=0,0,N(D810)/H810-1)</f>
        <v>0</v>
      </c>
    </row>
    <row r="811" customFormat="false" ht="15" hidden="false" customHeight="false" outlineLevel="0" collapsed="false">
      <c r="A811" s="21"/>
      <c r="B811" s="8"/>
      <c r="C811" s="8"/>
      <c r="D811" s="19"/>
      <c r="E811" s="19"/>
      <c r="F811" s="19"/>
      <c r="G811" s="19"/>
      <c r="H811" s="19"/>
      <c r="I811" s="22" t="n">
        <f aca="false">IF(A811="",0,DAY(EOMONTH(A811,0)))</f>
        <v>0</v>
      </c>
      <c r="J811" s="23" t="n">
        <f aca="false">N(D811)-N(E811)</f>
        <v>0</v>
      </c>
      <c r="K811" s="23" t="n">
        <f aca="false">IF(I811=0,0,N(D811)/I811)</f>
        <v>0</v>
      </c>
      <c r="L811" s="24" t="n">
        <f aca="false">IF(A811="",0,IFERROR(INDEX(Tariff!$B$6:$F$13,MATCH(C811,Tariff!$A$6:$A$13,0),MATCH(B811,Tariff!$B$5:$F$5,0)),0))</f>
        <v>0</v>
      </c>
      <c r="M811" s="23" t="n">
        <f aca="false">J811*L811</f>
        <v>0</v>
      </c>
      <c r="N811" s="23" t="n">
        <f aca="false">N(F811)-M811</f>
        <v>0</v>
      </c>
      <c r="O811" s="25" t="n">
        <f aca="false">IF(M811=0,0,N811/M811)</f>
        <v>0</v>
      </c>
      <c r="P811" s="23" t="n">
        <f aca="false">N(F811)-N(G811)</f>
        <v>0</v>
      </c>
      <c r="Q811" s="25" t="n">
        <f aca="false">IF(N(H811)=0,0,N(D811)/H811-1)</f>
        <v>0</v>
      </c>
    </row>
    <row r="812" customFormat="false" ht="15" hidden="false" customHeight="false" outlineLevel="0" collapsed="false">
      <c r="A812" s="21"/>
      <c r="B812" s="8"/>
      <c r="C812" s="8"/>
      <c r="D812" s="19"/>
      <c r="E812" s="19"/>
      <c r="F812" s="19"/>
      <c r="G812" s="19"/>
      <c r="H812" s="19"/>
      <c r="I812" s="22" t="n">
        <f aca="false">IF(A812="",0,DAY(EOMONTH(A812,0)))</f>
        <v>0</v>
      </c>
      <c r="J812" s="23" t="n">
        <f aca="false">N(D812)-N(E812)</f>
        <v>0</v>
      </c>
      <c r="K812" s="23" t="n">
        <f aca="false">IF(I812=0,0,N(D812)/I812)</f>
        <v>0</v>
      </c>
      <c r="L812" s="24" t="n">
        <f aca="false">IF(A812="",0,IFERROR(INDEX(Tariff!$B$6:$F$13,MATCH(C812,Tariff!$A$6:$A$13,0),MATCH(B812,Tariff!$B$5:$F$5,0)),0))</f>
        <v>0</v>
      </c>
      <c r="M812" s="23" t="n">
        <f aca="false">J812*L812</f>
        <v>0</v>
      </c>
      <c r="N812" s="23" t="n">
        <f aca="false">N(F812)-M812</f>
        <v>0</v>
      </c>
      <c r="O812" s="25" t="n">
        <f aca="false">IF(M812=0,0,N812/M812)</f>
        <v>0</v>
      </c>
      <c r="P812" s="23" t="n">
        <f aca="false">N(F812)-N(G812)</f>
        <v>0</v>
      </c>
      <c r="Q812" s="25" t="n">
        <f aca="false">IF(N(H812)=0,0,N(D812)/H812-1)</f>
        <v>0</v>
      </c>
    </row>
    <row r="813" customFormat="false" ht="15" hidden="false" customHeight="false" outlineLevel="0" collapsed="false">
      <c r="A813" s="21"/>
      <c r="B813" s="8"/>
      <c r="C813" s="8"/>
      <c r="D813" s="19"/>
      <c r="E813" s="19"/>
      <c r="F813" s="19"/>
      <c r="G813" s="19"/>
      <c r="H813" s="19"/>
      <c r="I813" s="22" t="n">
        <f aca="false">IF(A813="",0,DAY(EOMONTH(A813,0)))</f>
        <v>0</v>
      </c>
      <c r="J813" s="23" t="n">
        <f aca="false">N(D813)-N(E813)</f>
        <v>0</v>
      </c>
      <c r="K813" s="23" t="n">
        <f aca="false">IF(I813=0,0,N(D813)/I813)</f>
        <v>0</v>
      </c>
      <c r="L813" s="24" t="n">
        <f aca="false">IF(A813="",0,IFERROR(INDEX(Tariff!$B$6:$F$13,MATCH(C813,Tariff!$A$6:$A$13,0),MATCH(B813,Tariff!$B$5:$F$5,0)),0))</f>
        <v>0</v>
      </c>
      <c r="M813" s="23" t="n">
        <f aca="false">J813*L813</f>
        <v>0</v>
      </c>
      <c r="N813" s="23" t="n">
        <f aca="false">N(F813)-M813</f>
        <v>0</v>
      </c>
      <c r="O813" s="25" t="n">
        <f aca="false">IF(M813=0,0,N813/M813)</f>
        <v>0</v>
      </c>
      <c r="P813" s="23" t="n">
        <f aca="false">N(F813)-N(G813)</f>
        <v>0</v>
      </c>
      <c r="Q813" s="25" t="n">
        <f aca="false">IF(N(H813)=0,0,N(D813)/H813-1)</f>
        <v>0</v>
      </c>
    </row>
    <row r="814" customFormat="false" ht="15" hidden="false" customHeight="false" outlineLevel="0" collapsed="false">
      <c r="A814" s="21"/>
      <c r="B814" s="8"/>
      <c r="C814" s="8"/>
      <c r="D814" s="19"/>
      <c r="E814" s="19"/>
      <c r="F814" s="19"/>
      <c r="G814" s="19"/>
      <c r="H814" s="19"/>
      <c r="I814" s="22" t="n">
        <f aca="false">IF(A814="",0,DAY(EOMONTH(A814,0)))</f>
        <v>0</v>
      </c>
      <c r="J814" s="23" t="n">
        <f aca="false">N(D814)-N(E814)</f>
        <v>0</v>
      </c>
      <c r="K814" s="23" t="n">
        <f aca="false">IF(I814=0,0,N(D814)/I814)</f>
        <v>0</v>
      </c>
      <c r="L814" s="24" t="n">
        <f aca="false">IF(A814="",0,IFERROR(INDEX(Tariff!$B$6:$F$13,MATCH(C814,Tariff!$A$6:$A$13,0),MATCH(B814,Tariff!$B$5:$F$5,0)),0))</f>
        <v>0</v>
      </c>
      <c r="M814" s="23" t="n">
        <f aca="false">J814*L814</f>
        <v>0</v>
      </c>
      <c r="N814" s="23" t="n">
        <f aca="false">N(F814)-M814</f>
        <v>0</v>
      </c>
      <c r="O814" s="25" t="n">
        <f aca="false">IF(M814=0,0,N814/M814)</f>
        <v>0</v>
      </c>
      <c r="P814" s="23" t="n">
        <f aca="false">N(F814)-N(G814)</f>
        <v>0</v>
      </c>
      <c r="Q814" s="25" t="n">
        <f aca="false">IF(N(H814)=0,0,N(D814)/H814-1)</f>
        <v>0</v>
      </c>
    </row>
    <row r="815" customFormat="false" ht="15" hidden="false" customHeight="false" outlineLevel="0" collapsed="false">
      <c r="A815" s="21"/>
      <c r="B815" s="8"/>
      <c r="C815" s="8"/>
      <c r="D815" s="19"/>
      <c r="E815" s="19"/>
      <c r="F815" s="19"/>
      <c r="G815" s="19"/>
      <c r="H815" s="19"/>
      <c r="I815" s="22" t="n">
        <f aca="false">IF(A815="",0,DAY(EOMONTH(A815,0)))</f>
        <v>0</v>
      </c>
      <c r="J815" s="23" t="n">
        <f aca="false">N(D815)-N(E815)</f>
        <v>0</v>
      </c>
      <c r="K815" s="23" t="n">
        <f aca="false">IF(I815=0,0,N(D815)/I815)</f>
        <v>0</v>
      </c>
      <c r="L815" s="24" t="n">
        <f aca="false">IF(A815="",0,IFERROR(INDEX(Tariff!$B$6:$F$13,MATCH(C815,Tariff!$A$6:$A$13,0),MATCH(B815,Tariff!$B$5:$F$5,0)),0))</f>
        <v>0</v>
      </c>
      <c r="M815" s="23" t="n">
        <f aca="false">J815*L815</f>
        <v>0</v>
      </c>
      <c r="N815" s="23" t="n">
        <f aca="false">N(F815)-M815</f>
        <v>0</v>
      </c>
      <c r="O815" s="25" t="n">
        <f aca="false">IF(M815=0,0,N815/M815)</f>
        <v>0</v>
      </c>
      <c r="P815" s="23" t="n">
        <f aca="false">N(F815)-N(G815)</f>
        <v>0</v>
      </c>
      <c r="Q815" s="25" t="n">
        <f aca="false">IF(N(H815)=0,0,N(D815)/H815-1)</f>
        <v>0</v>
      </c>
    </row>
    <row r="816" customFormat="false" ht="15" hidden="false" customHeight="false" outlineLevel="0" collapsed="false">
      <c r="A816" s="21"/>
      <c r="B816" s="8"/>
      <c r="C816" s="8"/>
      <c r="D816" s="19"/>
      <c r="E816" s="19"/>
      <c r="F816" s="19"/>
      <c r="G816" s="19"/>
      <c r="H816" s="19"/>
      <c r="I816" s="22" t="n">
        <f aca="false">IF(A816="",0,DAY(EOMONTH(A816,0)))</f>
        <v>0</v>
      </c>
      <c r="J816" s="23" t="n">
        <f aca="false">N(D816)-N(E816)</f>
        <v>0</v>
      </c>
      <c r="K816" s="23" t="n">
        <f aca="false">IF(I816=0,0,N(D816)/I816)</f>
        <v>0</v>
      </c>
      <c r="L816" s="24" t="n">
        <f aca="false">IF(A816="",0,IFERROR(INDEX(Tariff!$B$6:$F$13,MATCH(C816,Tariff!$A$6:$A$13,0),MATCH(B816,Tariff!$B$5:$F$5,0)),0))</f>
        <v>0</v>
      </c>
      <c r="M816" s="23" t="n">
        <f aca="false">J816*L816</f>
        <v>0</v>
      </c>
      <c r="N816" s="23" t="n">
        <f aca="false">N(F816)-M816</f>
        <v>0</v>
      </c>
      <c r="O816" s="25" t="n">
        <f aca="false">IF(M816=0,0,N816/M816)</f>
        <v>0</v>
      </c>
      <c r="P816" s="23" t="n">
        <f aca="false">N(F816)-N(G816)</f>
        <v>0</v>
      </c>
      <c r="Q816" s="25" t="n">
        <f aca="false">IF(N(H816)=0,0,N(D816)/H816-1)</f>
        <v>0</v>
      </c>
    </row>
    <row r="817" customFormat="false" ht="15" hidden="false" customHeight="false" outlineLevel="0" collapsed="false">
      <c r="A817" s="21"/>
      <c r="B817" s="8"/>
      <c r="C817" s="8"/>
      <c r="D817" s="19"/>
      <c r="E817" s="19"/>
      <c r="F817" s="19"/>
      <c r="G817" s="19"/>
      <c r="H817" s="19"/>
      <c r="I817" s="22" t="n">
        <f aca="false">IF(A817="",0,DAY(EOMONTH(A817,0)))</f>
        <v>0</v>
      </c>
      <c r="J817" s="23" t="n">
        <f aca="false">N(D817)-N(E817)</f>
        <v>0</v>
      </c>
      <c r="K817" s="23" t="n">
        <f aca="false">IF(I817=0,0,N(D817)/I817)</f>
        <v>0</v>
      </c>
      <c r="L817" s="24" t="n">
        <f aca="false">IF(A817="",0,IFERROR(INDEX(Tariff!$B$6:$F$13,MATCH(C817,Tariff!$A$6:$A$13,0),MATCH(B817,Tariff!$B$5:$F$5,0)),0))</f>
        <v>0</v>
      </c>
      <c r="M817" s="23" t="n">
        <f aca="false">J817*L817</f>
        <v>0</v>
      </c>
      <c r="N817" s="23" t="n">
        <f aca="false">N(F817)-M817</f>
        <v>0</v>
      </c>
      <c r="O817" s="25" t="n">
        <f aca="false">IF(M817=0,0,N817/M817)</f>
        <v>0</v>
      </c>
      <c r="P817" s="23" t="n">
        <f aca="false">N(F817)-N(G817)</f>
        <v>0</v>
      </c>
      <c r="Q817" s="25" t="n">
        <f aca="false">IF(N(H817)=0,0,N(D817)/H817-1)</f>
        <v>0</v>
      </c>
    </row>
    <row r="818" customFormat="false" ht="15" hidden="false" customHeight="false" outlineLevel="0" collapsed="false">
      <c r="A818" s="21"/>
      <c r="B818" s="8"/>
      <c r="C818" s="8"/>
      <c r="D818" s="19"/>
      <c r="E818" s="19"/>
      <c r="F818" s="19"/>
      <c r="G818" s="19"/>
      <c r="H818" s="19"/>
      <c r="I818" s="22" t="n">
        <f aca="false">IF(A818="",0,DAY(EOMONTH(A818,0)))</f>
        <v>0</v>
      </c>
      <c r="J818" s="23" t="n">
        <f aca="false">N(D818)-N(E818)</f>
        <v>0</v>
      </c>
      <c r="K818" s="23" t="n">
        <f aca="false">IF(I818=0,0,N(D818)/I818)</f>
        <v>0</v>
      </c>
      <c r="L818" s="24" t="n">
        <f aca="false">IF(A818="",0,IFERROR(INDEX(Tariff!$B$6:$F$13,MATCH(C818,Tariff!$A$6:$A$13,0),MATCH(B818,Tariff!$B$5:$F$5,0)),0))</f>
        <v>0</v>
      </c>
      <c r="M818" s="23" t="n">
        <f aca="false">J818*L818</f>
        <v>0</v>
      </c>
      <c r="N818" s="23" t="n">
        <f aca="false">N(F818)-M818</f>
        <v>0</v>
      </c>
      <c r="O818" s="25" t="n">
        <f aca="false">IF(M818=0,0,N818/M818)</f>
        <v>0</v>
      </c>
      <c r="P818" s="23" t="n">
        <f aca="false">N(F818)-N(G818)</f>
        <v>0</v>
      </c>
      <c r="Q818" s="25" t="n">
        <f aca="false">IF(N(H818)=0,0,N(D818)/H818-1)</f>
        <v>0</v>
      </c>
    </row>
    <row r="819" customFormat="false" ht="15" hidden="false" customHeight="false" outlineLevel="0" collapsed="false">
      <c r="A819" s="21"/>
      <c r="B819" s="8"/>
      <c r="C819" s="8"/>
      <c r="D819" s="19"/>
      <c r="E819" s="19"/>
      <c r="F819" s="19"/>
      <c r="G819" s="19"/>
      <c r="H819" s="19"/>
      <c r="I819" s="22" t="n">
        <f aca="false">IF(A819="",0,DAY(EOMONTH(A819,0)))</f>
        <v>0</v>
      </c>
      <c r="J819" s="23" t="n">
        <f aca="false">N(D819)-N(E819)</f>
        <v>0</v>
      </c>
      <c r="K819" s="23" t="n">
        <f aca="false">IF(I819=0,0,N(D819)/I819)</f>
        <v>0</v>
      </c>
      <c r="L819" s="24" t="n">
        <f aca="false">IF(A819="",0,IFERROR(INDEX(Tariff!$B$6:$F$13,MATCH(C819,Tariff!$A$6:$A$13,0),MATCH(B819,Tariff!$B$5:$F$5,0)),0))</f>
        <v>0</v>
      </c>
      <c r="M819" s="23" t="n">
        <f aca="false">J819*L819</f>
        <v>0</v>
      </c>
      <c r="N819" s="23" t="n">
        <f aca="false">N(F819)-M819</f>
        <v>0</v>
      </c>
      <c r="O819" s="25" t="n">
        <f aca="false">IF(M819=0,0,N819/M819)</f>
        <v>0</v>
      </c>
      <c r="P819" s="23" t="n">
        <f aca="false">N(F819)-N(G819)</f>
        <v>0</v>
      </c>
      <c r="Q819" s="25" t="n">
        <f aca="false">IF(N(H819)=0,0,N(D819)/H819-1)</f>
        <v>0</v>
      </c>
    </row>
    <row r="820" customFormat="false" ht="15" hidden="false" customHeight="false" outlineLevel="0" collapsed="false">
      <c r="A820" s="21"/>
      <c r="B820" s="8"/>
      <c r="C820" s="8"/>
      <c r="D820" s="19"/>
      <c r="E820" s="19"/>
      <c r="F820" s="19"/>
      <c r="G820" s="19"/>
      <c r="H820" s="19"/>
      <c r="I820" s="22" t="n">
        <f aca="false">IF(A820="",0,DAY(EOMONTH(A820,0)))</f>
        <v>0</v>
      </c>
      <c r="J820" s="23" t="n">
        <f aca="false">N(D820)-N(E820)</f>
        <v>0</v>
      </c>
      <c r="K820" s="23" t="n">
        <f aca="false">IF(I820=0,0,N(D820)/I820)</f>
        <v>0</v>
      </c>
      <c r="L820" s="24" t="n">
        <f aca="false">IF(A820="",0,IFERROR(INDEX(Tariff!$B$6:$F$13,MATCH(C820,Tariff!$A$6:$A$13,0),MATCH(B820,Tariff!$B$5:$F$5,0)),0))</f>
        <v>0</v>
      </c>
      <c r="M820" s="23" t="n">
        <f aca="false">J820*L820</f>
        <v>0</v>
      </c>
      <c r="N820" s="23" t="n">
        <f aca="false">N(F820)-M820</f>
        <v>0</v>
      </c>
      <c r="O820" s="25" t="n">
        <f aca="false">IF(M820=0,0,N820/M820)</f>
        <v>0</v>
      </c>
      <c r="P820" s="23" t="n">
        <f aca="false">N(F820)-N(G820)</f>
        <v>0</v>
      </c>
      <c r="Q820" s="25" t="n">
        <f aca="false">IF(N(H820)=0,0,N(D820)/H820-1)</f>
        <v>0</v>
      </c>
    </row>
    <row r="821" customFormat="false" ht="15" hidden="false" customHeight="false" outlineLevel="0" collapsed="false">
      <c r="A821" s="21"/>
      <c r="B821" s="8"/>
      <c r="C821" s="8"/>
      <c r="D821" s="19"/>
      <c r="E821" s="19"/>
      <c r="F821" s="19"/>
      <c r="G821" s="19"/>
      <c r="H821" s="19"/>
      <c r="I821" s="22" t="n">
        <f aca="false">IF(A821="",0,DAY(EOMONTH(A821,0)))</f>
        <v>0</v>
      </c>
      <c r="J821" s="23" t="n">
        <f aca="false">N(D821)-N(E821)</f>
        <v>0</v>
      </c>
      <c r="K821" s="23" t="n">
        <f aca="false">IF(I821=0,0,N(D821)/I821)</f>
        <v>0</v>
      </c>
      <c r="L821" s="24" t="n">
        <f aca="false">IF(A821="",0,IFERROR(INDEX(Tariff!$B$6:$F$13,MATCH(C821,Tariff!$A$6:$A$13,0),MATCH(B821,Tariff!$B$5:$F$5,0)),0))</f>
        <v>0</v>
      </c>
      <c r="M821" s="23" t="n">
        <f aca="false">J821*L821</f>
        <v>0</v>
      </c>
      <c r="N821" s="23" t="n">
        <f aca="false">N(F821)-M821</f>
        <v>0</v>
      </c>
      <c r="O821" s="25" t="n">
        <f aca="false">IF(M821=0,0,N821/M821)</f>
        <v>0</v>
      </c>
      <c r="P821" s="23" t="n">
        <f aca="false">N(F821)-N(G821)</f>
        <v>0</v>
      </c>
      <c r="Q821" s="25" t="n">
        <f aca="false">IF(N(H821)=0,0,N(D821)/H821-1)</f>
        <v>0</v>
      </c>
    </row>
    <row r="822" customFormat="false" ht="15" hidden="false" customHeight="false" outlineLevel="0" collapsed="false">
      <c r="A822" s="21"/>
      <c r="B822" s="8"/>
      <c r="C822" s="8"/>
      <c r="D822" s="19"/>
      <c r="E822" s="19"/>
      <c r="F822" s="19"/>
      <c r="G822" s="19"/>
      <c r="H822" s="19"/>
      <c r="I822" s="22" t="n">
        <f aca="false">IF(A822="",0,DAY(EOMONTH(A822,0)))</f>
        <v>0</v>
      </c>
      <c r="J822" s="23" t="n">
        <f aca="false">N(D822)-N(E822)</f>
        <v>0</v>
      </c>
      <c r="K822" s="23" t="n">
        <f aca="false">IF(I822=0,0,N(D822)/I822)</f>
        <v>0</v>
      </c>
      <c r="L822" s="24" t="n">
        <f aca="false">IF(A822="",0,IFERROR(INDEX(Tariff!$B$6:$F$13,MATCH(C822,Tariff!$A$6:$A$13,0),MATCH(B822,Tariff!$B$5:$F$5,0)),0))</f>
        <v>0</v>
      </c>
      <c r="M822" s="23" t="n">
        <f aca="false">J822*L822</f>
        <v>0</v>
      </c>
      <c r="N822" s="23" t="n">
        <f aca="false">N(F822)-M822</f>
        <v>0</v>
      </c>
      <c r="O822" s="25" t="n">
        <f aca="false">IF(M822=0,0,N822/M822)</f>
        <v>0</v>
      </c>
      <c r="P822" s="23" t="n">
        <f aca="false">N(F822)-N(G822)</f>
        <v>0</v>
      </c>
      <c r="Q822" s="25" t="n">
        <f aca="false">IF(N(H822)=0,0,N(D822)/H822-1)</f>
        <v>0</v>
      </c>
    </row>
    <row r="823" customFormat="false" ht="15" hidden="false" customHeight="false" outlineLevel="0" collapsed="false">
      <c r="A823" s="21"/>
      <c r="B823" s="8"/>
      <c r="C823" s="8"/>
      <c r="D823" s="19"/>
      <c r="E823" s="19"/>
      <c r="F823" s="19"/>
      <c r="G823" s="19"/>
      <c r="H823" s="19"/>
      <c r="I823" s="22" t="n">
        <f aca="false">IF(A823="",0,DAY(EOMONTH(A823,0)))</f>
        <v>0</v>
      </c>
      <c r="J823" s="23" t="n">
        <f aca="false">N(D823)-N(E823)</f>
        <v>0</v>
      </c>
      <c r="K823" s="23" t="n">
        <f aca="false">IF(I823=0,0,N(D823)/I823)</f>
        <v>0</v>
      </c>
      <c r="L823" s="24" t="n">
        <f aca="false">IF(A823="",0,IFERROR(INDEX(Tariff!$B$6:$F$13,MATCH(C823,Tariff!$A$6:$A$13,0),MATCH(B823,Tariff!$B$5:$F$5,0)),0))</f>
        <v>0</v>
      </c>
      <c r="M823" s="23" t="n">
        <f aca="false">J823*L823</f>
        <v>0</v>
      </c>
      <c r="N823" s="23" t="n">
        <f aca="false">N(F823)-M823</f>
        <v>0</v>
      </c>
      <c r="O823" s="25" t="n">
        <f aca="false">IF(M823=0,0,N823/M823)</f>
        <v>0</v>
      </c>
      <c r="P823" s="23" t="n">
        <f aca="false">N(F823)-N(G823)</f>
        <v>0</v>
      </c>
      <c r="Q823" s="25" t="n">
        <f aca="false">IF(N(H823)=0,0,N(D823)/H823-1)</f>
        <v>0</v>
      </c>
    </row>
    <row r="824" customFormat="false" ht="15" hidden="false" customHeight="false" outlineLevel="0" collapsed="false">
      <c r="A824" s="21"/>
      <c r="B824" s="8"/>
      <c r="C824" s="8"/>
      <c r="D824" s="19"/>
      <c r="E824" s="19"/>
      <c r="F824" s="19"/>
      <c r="G824" s="19"/>
      <c r="H824" s="19"/>
      <c r="I824" s="22" t="n">
        <f aca="false">IF(A824="",0,DAY(EOMONTH(A824,0)))</f>
        <v>0</v>
      </c>
      <c r="J824" s="23" t="n">
        <f aca="false">N(D824)-N(E824)</f>
        <v>0</v>
      </c>
      <c r="K824" s="23" t="n">
        <f aca="false">IF(I824=0,0,N(D824)/I824)</f>
        <v>0</v>
      </c>
      <c r="L824" s="24" t="n">
        <f aca="false">IF(A824="",0,IFERROR(INDEX(Tariff!$B$6:$F$13,MATCH(C824,Tariff!$A$6:$A$13,0),MATCH(B824,Tariff!$B$5:$F$5,0)),0))</f>
        <v>0</v>
      </c>
      <c r="M824" s="23" t="n">
        <f aca="false">J824*L824</f>
        <v>0</v>
      </c>
      <c r="N824" s="23" t="n">
        <f aca="false">N(F824)-M824</f>
        <v>0</v>
      </c>
      <c r="O824" s="25" t="n">
        <f aca="false">IF(M824=0,0,N824/M824)</f>
        <v>0</v>
      </c>
      <c r="P824" s="23" t="n">
        <f aca="false">N(F824)-N(G824)</f>
        <v>0</v>
      </c>
      <c r="Q824" s="25" t="n">
        <f aca="false">IF(N(H824)=0,0,N(D824)/H824-1)</f>
        <v>0</v>
      </c>
    </row>
    <row r="825" customFormat="false" ht="15" hidden="false" customHeight="false" outlineLevel="0" collapsed="false">
      <c r="A825" s="21"/>
      <c r="B825" s="8"/>
      <c r="C825" s="8"/>
      <c r="D825" s="19"/>
      <c r="E825" s="19"/>
      <c r="F825" s="19"/>
      <c r="G825" s="19"/>
      <c r="H825" s="19"/>
      <c r="I825" s="22" t="n">
        <f aca="false">IF(A825="",0,DAY(EOMONTH(A825,0)))</f>
        <v>0</v>
      </c>
      <c r="J825" s="23" t="n">
        <f aca="false">N(D825)-N(E825)</f>
        <v>0</v>
      </c>
      <c r="K825" s="23" t="n">
        <f aca="false">IF(I825=0,0,N(D825)/I825)</f>
        <v>0</v>
      </c>
      <c r="L825" s="24" t="n">
        <f aca="false">IF(A825="",0,IFERROR(INDEX(Tariff!$B$6:$F$13,MATCH(C825,Tariff!$A$6:$A$13,0),MATCH(B825,Tariff!$B$5:$F$5,0)),0))</f>
        <v>0</v>
      </c>
      <c r="M825" s="23" t="n">
        <f aca="false">J825*L825</f>
        <v>0</v>
      </c>
      <c r="N825" s="23" t="n">
        <f aca="false">N(F825)-M825</f>
        <v>0</v>
      </c>
      <c r="O825" s="25" t="n">
        <f aca="false">IF(M825=0,0,N825/M825)</f>
        <v>0</v>
      </c>
      <c r="P825" s="23" t="n">
        <f aca="false">N(F825)-N(G825)</f>
        <v>0</v>
      </c>
      <c r="Q825" s="25" t="n">
        <f aca="false">IF(N(H825)=0,0,N(D825)/H825-1)</f>
        <v>0</v>
      </c>
    </row>
    <row r="826" customFormat="false" ht="15" hidden="false" customHeight="false" outlineLevel="0" collapsed="false">
      <c r="A826" s="21"/>
      <c r="B826" s="8"/>
      <c r="C826" s="8"/>
      <c r="D826" s="19"/>
      <c r="E826" s="19"/>
      <c r="F826" s="19"/>
      <c r="G826" s="19"/>
      <c r="H826" s="19"/>
      <c r="I826" s="22" t="n">
        <f aca="false">IF(A826="",0,DAY(EOMONTH(A826,0)))</f>
        <v>0</v>
      </c>
      <c r="J826" s="23" t="n">
        <f aca="false">N(D826)-N(E826)</f>
        <v>0</v>
      </c>
      <c r="K826" s="23" t="n">
        <f aca="false">IF(I826=0,0,N(D826)/I826)</f>
        <v>0</v>
      </c>
      <c r="L826" s="24" t="n">
        <f aca="false">IF(A826="",0,IFERROR(INDEX(Tariff!$B$6:$F$13,MATCH(C826,Tariff!$A$6:$A$13,0),MATCH(B826,Tariff!$B$5:$F$5,0)),0))</f>
        <v>0</v>
      </c>
      <c r="M826" s="23" t="n">
        <f aca="false">J826*L826</f>
        <v>0</v>
      </c>
      <c r="N826" s="23" t="n">
        <f aca="false">N(F826)-M826</f>
        <v>0</v>
      </c>
      <c r="O826" s="25" t="n">
        <f aca="false">IF(M826=0,0,N826/M826)</f>
        <v>0</v>
      </c>
      <c r="P826" s="23" t="n">
        <f aca="false">N(F826)-N(G826)</f>
        <v>0</v>
      </c>
      <c r="Q826" s="25" t="n">
        <f aca="false">IF(N(H826)=0,0,N(D826)/H826-1)</f>
        <v>0</v>
      </c>
    </row>
    <row r="827" customFormat="false" ht="15" hidden="false" customHeight="false" outlineLevel="0" collapsed="false">
      <c r="A827" s="21"/>
      <c r="B827" s="8"/>
      <c r="C827" s="8"/>
      <c r="D827" s="19"/>
      <c r="E827" s="19"/>
      <c r="F827" s="19"/>
      <c r="G827" s="19"/>
      <c r="H827" s="19"/>
      <c r="I827" s="22" t="n">
        <f aca="false">IF(A827="",0,DAY(EOMONTH(A827,0)))</f>
        <v>0</v>
      </c>
      <c r="J827" s="23" t="n">
        <f aca="false">N(D827)-N(E827)</f>
        <v>0</v>
      </c>
      <c r="K827" s="23" t="n">
        <f aca="false">IF(I827=0,0,N(D827)/I827)</f>
        <v>0</v>
      </c>
      <c r="L827" s="24" t="n">
        <f aca="false">IF(A827="",0,IFERROR(INDEX(Tariff!$B$6:$F$13,MATCH(C827,Tariff!$A$6:$A$13,0),MATCH(B827,Tariff!$B$5:$F$5,0)),0))</f>
        <v>0</v>
      </c>
      <c r="M827" s="23" t="n">
        <f aca="false">J827*L827</f>
        <v>0</v>
      </c>
      <c r="N827" s="23" t="n">
        <f aca="false">N(F827)-M827</f>
        <v>0</v>
      </c>
      <c r="O827" s="25" t="n">
        <f aca="false">IF(M827=0,0,N827/M827)</f>
        <v>0</v>
      </c>
      <c r="P827" s="23" t="n">
        <f aca="false">N(F827)-N(G827)</f>
        <v>0</v>
      </c>
      <c r="Q827" s="25" t="n">
        <f aca="false">IF(N(H827)=0,0,N(D827)/H827-1)</f>
        <v>0</v>
      </c>
    </row>
    <row r="828" customFormat="false" ht="15" hidden="false" customHeight="false" outlineLevel="0" collapsed="false">
      <c r="A828" s="21"/>
      <c r="B828" s="8"/>
      <c r="C828" s="8"/>
      <c r="D828" s="19"/>
      <c r="E828" s="19"/>
      <c r="F828" s="19"/>
      <c r="G828" s="19"/>
      <c r="H828" s="19"/>
      <c r="I828" s="22" t="n">
        <f aca="false">IF(A828="",0,DAY(EOMONTH(A828,0)))</f>
        <v>0</v>
      </c>
      <c r="J828" s="23" t="n">
        <f aca="false">N(D828)-N(E828)</f>
        <v>0</v>
      </c>
      <c r="K828" s="23" t="n">
        <f aca="false">IF(I828=0,0,N(D828)/I828)</f>
        <v>0</v>
      </c>
      <c r="L828" s="24" t="n">
        <f aca="false">IF(A828="",0,IFERROR(INDEX(Tariff!$B$6:$F$13,MATCH(C828,Tariff!$A$6:$A$13,0),MATCH(B828,Tariff!$B$5:$F$5,0)),0))</f>
        <v>0</v>
      </c>
      <c r="M828" s="23" t="n">
        <f aca="false">J828*L828</f>
        <v>0</v>
      </c>
      <c r="N828" s="23" t="n">
        <f aca="false">N(F828)-M828</f>
        <v>0</v>
      </c>
      <c r="O828" s="25" t="n">
        <f aca="false">IF(M828=0,0,N828/M828)</f>
        <v>0</v>
      </c>
      <c r="P828" s="23" t="n">
        <f aca="false">N(F828)-N(G828)</f>
        <v>0</v>
      </c>
      <c r="Q828" s="25" t="n">
        <f aca="false">IF(N(H828)=0,0,N(D828)/H828-1)</f>
        <v>0</v>
      </c>
    </row>
    <row r="829" customFormat="false" ht="15" hidden="false" customHeight="false" outlineLevel="0" collapsed="false">
      <c r="A829" s="21"/>
      <c r="B829" s="8"/>
      <c r="C829" s="8"/>
      <c r="D829" s="19"/>
      <c r="E829" s="19"/>
      <c r="F829" s="19"/>
      <c r="G829" s="19"/>
      <c r="H829" s="19"/>
      <c r="I829" s="22" t="n">
        <f aca="false">IF(A829="",0,DAY(EOMONTH(A829,0)))</f>
        <v>0</v>
      </c>
      <c r="J829" s="23" t="n">
        <f aca="false">N(D829)-N(E829)</f>
        <v>0</v>
      </c>
      <c r="K829" s="23" t="n">
        <f aca="false">IF(I829=0,0,N(D829)/I829)</f>
        <v>0</v>
      </c>
      <c r="L829" s="24" t="n">
        <f aca="false">IF(A829="",0,IFERROR(INDEX(Tariff!$B$6:$F$13,MATCH(C829,Tariff!$A$6:$A$13,0),MATCH(B829,Tariff!$B$5:$F$5,0)),0))</f>
        <v>0</v>
      </c>
      <c r="M829" s="23" t="n">
        <f aca="false">J829*L829</f>
        <v>0</v>
      </c>
      <c r="N829" s="23" t="n">
        <f aca="false">N(F829)-M829</f>
        <v>0</v>
      </c>
      <c r="O829" s="25" t="n">
        <f aca="false">IF(M829=0,0,N829/M829)</f>
        <v>0</v>
      </c>
      <c r="P829" s="23" t="n">
        <f aca="false">N(F829)-N(G829)</f>
        <v>0</v>
      </c>
      <c r="Q829" s="25" t="n">
        <f aca="false">IF(N(H829)=0,0,N(D829)/H829-1)</f>
        <v>0</v>
      </c>
    </row>
    <row r="830" customFormat="false" ht="15" hidden="false" customHeight="false" outlineLevel="0" collapsed="false">
      <c r="A830" s="21"/>
      <c r="B830" s="8"/>
      <c r="C830" s="8"/>
      <c r="D830" s="19"/>
      <c r="E830" s="19"/>
      <c r="F830" s="19"/>
      <c r="G830" s="19"/>
      <c r="H830" s="19"/>
      <c r="I830" s="22" t="n">
        <f aca="false">IF(A830="",0,DAY(EOMONTH(A830,0)))</f>
        <v>0</v>
      </c>
      <c r="J830" s="23" t="n">
        <f aca="false">N(D830)-N(E830)</f>
        <v>0</v>
      </c>
      <c r="K830" s="23" t="n">
        <f aca="false">IF(I830=0,0,N(D830)/I830)</f>
        <v>0</v>
      </c>
      <c r="L830" s="24" t="n">
        <f aca="false">IF(A830="",0,IFERROR(INDEX(Tariff!$B$6:$F$13,MATCH(C830,Tariff!$A$6:$A$13,0),MATCH(B830,Tariff!$B$5:$F$5,0)),0))</f>
        <v>0</v>
      </c>
      <c r="M830" s="23" t="n">
        <f aca="false">J830*L830</f>
        <v>0</v>
      </c>
      <c r="N830" s="23" t="n">
        <f aca="false">N(F830)-M830</f>
        <v>0</v>
      </c>
      <c r="O830" s="25" t="n">
        <f aca="false">IF(M830=0,0,N830/M830)</f>
        <v>0</v>
      </c>
      <c r="P830" s="23" t="n">
        <f aca="false">N(F830)-N(G830)</f>
        <v>0</v>
      </c>
      <c r="Q830" s="25" t="n">
        <f aca="false">IF(N(H830)=0,0,N(D830)/H830-1)</f>
        <v>0</v>
      </c>
    </row>
    <row r="831" customFormat="false" ht="15" hidden="false" customHeight="false" outlineLevel="0" collapsed="false">
      <c r="A831" s="21"/>
      <c r="B831" s="8"/>
      <c r="C831" s="8"/>
      <c r="D831" s="19"/>
      <c r="E831" s="19"/>
      <c r="F831" s="19"/>
      <c r="G831" s="19"/>
      <c r="H831" s="19"/>
      <c r="I831" s="22" t="n">
        <f aca="false">IF(A831="",0,DAY(EOMONTH(A831,0)))</f>
        <v>0</v>
      </c>
      <c r="J831" s="23" t="n">
        <f aca="false">N(D831)-N(E831)</f>
        <v>0</v>
      </c>
      <c r="K831" s="23" t="n">
        <f aca="false">IF(I831=0,0,N(D831)/I831)</f>
        <v>0</v>
      </c>
      <c r="L831" s="24" t="n">
        <f aca="false">IF(A831="",0,IFERROR(INDEX(Tariff!$B$6:$F$13,MATCH(C831,Tariff!$A$6:$A$13,0),MATCH(B831,Tariff!$B$5:$F$5,0)),0))</f>
        <v>0</v>
      </c>
      <c r="M831" s="23" t="n">
        <f aca="false">J831*L831</f>
        <v>0</v>
      </c>
      <c r="N831" s="23" t="n">
        <f aca="false">N(F831)-M831</f>
        <v>0</v>
      </c>
      <c r="O831" s="25" t="n">
        <f aca="false">IF(M831=0,0,N831/M831)</f>
        <v>0</v>
      </c>
      <c r="P831" s="23" t="n">
        <f aca="false">N(F831)-N(G831)</f>
        <v>0</v>
      </c>
      <c r="Q831" s="25" t="n">
        <f aca="false">IF(N(H831)=0,0,N(D831)/H831-1)</f>
        <v>0</v>
      </c>
    </row>
    <row r="832" customFormat="false" ht="15" hidden="false" customHeight="false" outlineLevel="0" collapsed="false">
      <c r="A832" s="21"/>
      <c r="B832" s="8"/>
      <c r="C832" s="8"/>
      <c r="D832" s="19"/>
      <c r="E832" s="19"/>
      <c r="F832" s="19"/>
      <c r="G832" s="19"/>
      <c r="H832" s="19"/>
      <c r="I832" s="22" t="n">
        <f aca="false">IF(A832="",0,DAY(EOMONTH(A832,0)))</f>
        <v>0</v>
      </c>
      <c r="J832" s="23" t="n">
        <f aca="false">N(D832)-N(E832)</f>
        <v>0</v>
      </c>
      <c r="K832" s="23" t="n">
        <f aca="false">IF(I832=0,0,N(D832)/I832)</f>
        <v>0</v>
      </c>
      <c r="L832" s="24" t="n">
        <f aca="false">IF(A832="",0,IFERROR(INDEX(Tariff!$B$6:$F$13,MATCH(C832,Tariff!$A$6:$A$13,0),MATCH(B832,Tariff!$B$5:$F$5,0)),0))</f>
        <v>0</v>
      </c>
      <c r="M832" s="23" t="n">
        <f aca="false">J832*L832</f>
        <v>0</v>
      </c>
      <c r="N832" s="23" t="n">
        <f aca="false">N(F832)-M832</f>
        <v>0</v>
      </c>
      <c r="O832" s="25" t="n">
        <f aca="false">IF(M832=0,0,N832/M832)</f>
        <v>0</v>
      </c>
      <c r="P832" s="23" t="n">
        <f aca="false">N(F832)-N(G832)</f>
        <v>0</v>
      </c>
      <c r="Q832" s="25" t="n">
        <f aca="false">IF(N(H832)=0,0,N(D832)/H832-1)</f>
        <v>0</v>
      </c>
    </row>
    <row r="833" customFormat="false" ht="15" hidden="false" customHeight="false" outlineLevel="0" collapsed="false">
      <c r="A833" s="21"/>
      <c r="B833" s="8"/>
      <c r="C833" s="8"/>
      <c r="D833" s="19"/>
      <c r="E833" s="19"/>
      <c r="F833" s="19"/>
      <c r="G833" s="19"/>
      <c r="H833" s="19"/>
      <c r="I833" s="22" t="n">
        <f aca="false">IF(A833="",0,DAY(EOMONTH(A833,0)))</f>
        <v>0</v>
      </c>
      <c r="J833" s="23" t="n">
        <f aca="false">N(D833)-N(E833)</f>
        <v>0</v>
      </c>
      <c r="K833" s="23" t="n">
        <f aca="false">IF(I833=0,0,N(D833)/I833)</f>
        <v>0</v>
      </c>
      <c r="L833" s="24" t="n">
        <f aca="false">IF(A833="",0,IFERROR(INDEX(Tariff!$B$6:$F$13,MATCH(C833,Tariff!$A$6:$A$13,0),MATCH(B833,Tariff!$B$5:$F$5,0)),0))</f>
        <v>0</v>
      </c>
      <c r="M833" s="23" t="n">
        <f aca="false">J833*L833</f>
        <v>0</v>
      </c>
      <c r="N833" s="23" t="n">
        <f aca="false">N(F833)-M833</f>
        <v>0</v>
      </c>
      <c r="O833" s="25" t="n">
        <f aca="false">IF(M833=0,0,N833/M833)</f>
        <v>0</v>
      </c>
      <c r="P833" s="23" t="n">
        <f aca="false">N(F833)-N(G833)</f>
        <v>0</v>
      </c>
      <c r="Q833" s="25" t="n">
        <f aca="false">IF(N(H833)=0,0,N(D833)/H833-1)</f>
        <v>0</v>
      </c>
    </row>
    <row r="834" customFormat="false" ht="15" hidden="false" customHeight="false" outlineLevel="0" collapsed="false">
      <c r="A834" s="21"/>
      <c r="B834" s="8"/>
      <c r="C834" s="8"/>
      <c r="D834" s="19"/>
      <c r="E834" s="19"/>
      <c r="F834" s="19"/>
      <c r="G834" s="19"/>
      <c r="H834" s="19"/>
      <c r="I834" s="22" t="n">
        <f aca="false">IF(A834="",0,DAY(EOMONTH(A834,0)))</f>
        <v>0</v>
      </c>
      <c r="J834" s="23" t="n">
        <f aca="false">N(D834)-N(E834)</f>
        <v>0</v>
      </c>
      <c r="K834" s="23" t="n">
        <f aca="false">IF(I834=0,0,N(D834)/I834)</f>
        <v>0</v>
      </c>
      <c r="L834" s="24" t="n">
        <f aca="false">IF(A834="",0,IFERROR(INDEX(Tariff!$B$6:$F$13,MATCH(C834,Tariff!$A$6:$A$13,0),MATCH(B834,Tariff!$B$5:$F$5,0)),0))</f>
        <v>0</v>
      </c>
      <c r="M834" s="23" t="n">
        <f aca="false">J834*L834</f>
        <v>0</v>
      </c>
      <c r="N834" s="23" t="n">
        <f aca="false">N(F834)-M834</f>
        <v>0</v>
      </c>
      <c r="O834" s="25" t="n">
        <f aca="false">IF(M834=0,0,N834/M834)</f>
        <v>0</v>
      </c>
      <c r="P834" s="23" t="n">
        <f aca="false">N(F834)-N(G834)</f>
        <v>0</v>
      </c>
      <c r="Q834" s="25" t="n">
        <f aca="false">IF(N(H834)=0,0,N(D834)/H834-1)</f>
        <v>0</v>
      </c>
    </row>
    <row r="835" customFormat="false" ht="15" hidden="false" customHeight="false" outlineLevel="0" collapsed="false">
      <c r="A835" s="21"/>
      <c r="B835" s="8"/>
      <c r="C835" s="8"/>
      <c r="D835" s="19"/>
      <c r="E835" s="19"/>
      <c r="F835" s="19"/>
      <c r="G835" s="19"/>
      <c r="H835" s="19"/>
      <c r="I835" s="22" t="n">
        <f aca="false">IF(A835="",0,DAY(EOMONTH(A835,0)))</f>
        <v>0</v>
      </c>
      <c r="J835" s="23" t="n">
        <f aca="false">N(D835)-N(E835)</f>
        <v>0</v>
      </c>
      <c r="K835" s="23" t="n">
        <f aca="false">IF(I835=0,0,N(D835)/I835)</f>
        <v>0</v>
      </c>
      <c r="L835" s="24" t="n">
        <f aca="false">IF(A835="",0,IFERROR(INDEX(Tariff!$B$6:$F$13,MATCH(C835,Tariff!$A$6:$A$13,0),MATCH(B835,Tariff!$B$5:$F$5,0)),0))</f>
        <v>0</v>
      </c>
      <c r="M835" s="23" t="n">
        <f aca="false">J835*L835</f>
        <v>0</v>
      </c>
      <c r="N835" s="23" t="n">
        <f aca="false">N(F835)-M835</f>
        <v>0</v>
      </c>
      <c r="O835" s="25" t="n">
        <f aca="false">IF(M835=0,0,N835/M835)</f>
        <v>0</v>
      </c>
      <c r="P835" s="23" t="n">
        <f aca="false">N(F835)-N(G835)</f>
        <v>0</v>
      </c>
      <c r="Q835" s="25" t="n">
        <f aca="false">IF(N(H835)=0,0,N(D835)/H835-1)</f>
        <v>0</v>
      </c>
    </row>
    <row r="836" customFormat="false" ht="15" hidden="false" customHeight="false" outlineLevel="0" collapsed="false">
      <c r="A836" s="21"/>
      <c r="B836" s="8"/>
      <c r="C836" s="8"/>
      <c r="D836" s="19"/>
      <c r="E836" s="19"/>
      <c r="F836" s="19"/>
      <c r="G836" s="19"/>
      <c r="H836" s="19"/>
      <c r="I836" s="22" t="n">
        <f aca="false">IF(A836="",0,DAY(EOMONTH(A836,0)))</f>
        <v>0</v>
      </c>
      <c r="J836" s="23" t="n">
        <f aca="false">N(D836)-N(E836)</f>
        <v>0</v>
      </c>
      <c r="K836" s="23" t="n">
        <f aca="false">IF(I836=0,0,N(D836)/I836)</f>
        <v>0</v>
      </c>
      <c r="L836" s="24" t="n">
        <f aca="false">IF(A836="",0,IFERROR(INDEX(Tariff!$B$6:$F$13,MATCH(C836,Tariff!$A$6:$A$13,0),MATCH(B836,Tariff!$B$5:$F$5,0)),0))</f>
        <v>0</v>
      </c>
      <c r="M836" s="23" t="n">
        <f aca="false">J836*L836</f>
        <v>0</v>
      </c>
      <c r="N836" s="23" t="n">
        <f aca="false">N(F836)-M836</f>
        <v>0</v>
      </c>
      <c r="O836" s="25" t="n">
        <f aca="false">IF(M836=0,0,N836/M836)</f>
        <v>0</v>
      </c>
      <c r="P836" s="23" t="n">
        <f aca="false">N(F836)-N(G836)</f>
        <v>0</v>
      </c>
      <c r="Q836" s="25" t="n">
        <f aca="false">IF(N(H836)=0,0,N(D836)/H836-1)</f>
        <v>0</v>
      </c>
    </row>
    <row r="837" customFormat="false" ht="15" hidden="false" customHeight="false" outlineLevel="0" collapsed="false">
      <c r="A837" s="21"/>
      <c r="B837" s="8"/>
      <c r="C837" s="8"/>
      <c r="D837" s="19"/>
      <c r="E837" s="19"/>
      <c r="F837" s="19"/>
      <c r="G837" s="19"/>
      <c r="H837" s="19"/>
      <c r="I837" s="22" t="n">
        <f aca="false">IF(A837="",0,DAY(EOMONTH(A837,0)))</f>
        <v>0</v>
      </c>
      <c r="J837" s="23" t="n">
        <f aca="false">N(D837)-N(E837)</f>
        <v>0</v>
      </c>
      <c r="K837" s="23" t="n">
        <f aca="false">IF(I837=0,0,N(D837)/I837)</f>
        <v>0</v>
      </c>
      <c r="L837" s="24" t="n">
        <f aca="false">IF(A837="",0,IFERROR(INDEX(Tariff!$B$6:$F$13,MATCH(C837,Tariff!$A$6:$A$13,0),MATCH(B837,Tariff!$B$5:$F$5,0)),0))</f>
        <v>0</v>
      </c>
      <c r="M837" s="23" t="n">
        <f aca="false">J837*L837</f>
        <v>0</v>
      </c>
      <c r="N837" s="23" t="n">
        <f aca="false">N(F837)-M837</f>
        <v>0</v>
      </c>
      <c r="O837" s="25" t="n">
        <f aca="false">IF(M837=0,0,N837/M837)</f>
        <v>0</v>
      </c>
      <c r="P837" s="23" t="n">
        <f aca="false">N(F837)-N(G837)</f>
        <v>0</v>
      </c>
      <c r="Q837" s="25" t="n">
        <f aca="false">IF(N(H837)=0,0,N(D837)/H837-1)</f>
        <v>0</v>
      </c>
    </row>
    <row r="838" customFormat="false" ht="15" hidden="false" customHeight="false" outlineLevel="0" collapsed="false">
      <c r="A838" s="21"/>
      <c r="B838" s="8"/>
      <c r="C838" s="8"/>
      <c r="D838" s="19"/>
      <c r="E838" s="19"/>
      <c r="F838" s="19"/>
      <c r="G838" s="19"/>
      <c r="H838" s="19"/>
      <c r="I838" s="22" t="n">
        <f aca="false">IF(A838="",0,DAY(EOMONTH(A838,0)))</f>
        <v>0</v>
      </c>
      <c r="J838" s="23" t="n">
        <f aca="false">N(D838)-N(E838)</f>
        <v>0</v>
      </c>
      <c r="K838" s="23" t="n">
        <f aca="false">IF(I838=0,0,N(D838)/I838)</f>
        <v>0</v>
      </c>
      <c r="L838" s="24" t="n">
        <f aca="false">IF(A838="",0,IFERROR(INDEX(Tariff!$B$6:$F$13,MATCH(C838,Tariff!$A$6:$A$13,0),MATCH(B838,Tariff!$B$5:$F$5,0)),0))</f>
        <v>0</v>
      </c>
      <c r="M838" s="23" t="n">
        <f aca="false">J838*L838</f>
        <v>0</v>
      </c>
      <c r="N838" s="23" t="n">
        <f aca="false">N(F838)-M838</f>
        <v>0</v>
      </c>
      <c r="O838" s="25" t="n">
        <f aca="false">IF(M838=0,0,N838/M838)</f>
        <v>0</v>
      </c>
      <c r="P838" s="23" t="n">
        <f aca="false">N(F838)-N(G838)</f>
        <v>0</v>
      </c>
      <c r="Q838" s="25" t="n">
        <f aca="false">IF(N(H838)=0,0,N(D838)/H838-1)</f>
        <v>0</v>
      </c>
    </row>
    <row r="839" customFormat="false" ht="15" hidden="false" customHeight="false" outlineLevel="0" collapsed="false">
      <c r="A839" s="21"/>
      <c r="B839" s="8"/>
      <c r="C839" s="8"/>
      <c r="D839" s="19"/>
      <c r="E839" s="19"/>
      <c r="F839" s="19"/>
      <c r="G839" s="19"/>
      <c r="H839" s="19"/>
      <c r="I839" s="22" t="n">
        <f aca="false">IF(A839="",0,DAY(EOMONTH(A839,0)))</f>
        <v>0</v>
      </c>
      <c r="J839" s="23" t="n">
        <f aca="false">N(D839)-N(E839)</f>
        <v>0</v>
      </c>
      <c r="K839" s="23" t="n">
        <f aca="false">IF(I839=0,0,N(D839)/I839)</f>
        <v>0</v>
      </c>
      <c r="L839" s="24" t="n">
        <f aca="false">IF(A839="",0,IFERROR(INDEX(Tariff!$B$6:$F$13,MATCH(C839,Tariff!$A$6:$A$13,0),MATCH(B839,Tariff!$B$5:$F$5,0)),0))</f>
        <v>0</v>
      </c>
      <c r="M839" s="23" t="n">
        <f aca="false">J839*L839</f>
        <v>0</v>
      </c>
      <c r="N839" s="23" t="n">
        <f aca="false">N(F839)-M839</f>
        <v>0</v>
      </c>
      <c r="O839" s="25" t="n">
        <f aca="false">IF(M839=0,0,N839/M839)</f>
        <v>0</v>
      </c>
      <c r="P839" s="23" t="n">
        <f aca="false">N(F839)-N(G839)</f>
        <v>0</v>
      </c>
      <c r="Q839" s="25" t="n">
        <f aca="false">IF(N(H839)=0,0,N(D839)/H839-1)</f>
        <v>0</v>
      </c>
    </row>
    <row r="840" customFormat="false" ht="15" hidden="false" customHeight="false" outlineLevel="0" collapsed="false">
      <c r="A840" s="21"/>
      <c r="B840" s="8"/>
      <c r="C840" s="8"/>
      <c r="D840" s="19"/>
      <c r="E840" s="19"/>
      <c r="F840" s="19"/>
      <c r="G840" s="19"/>
      <c r="H840" s="19"/>
      <c r="I840" s="22" t="n">
        <f aca="false">IF(A840="",0,DAY(EOMONTH(A840,0)))</f>
        <v>0</v>
      </c>
      <c r="J840" s="23" t="n">
        <f aca="false">N(D840)-N(E840)</f>
        <v>0</v>
      </c>
      <c r="K840" s="23" t="n">
        <f aca="false">IF(I840=0,0,N(D840)/I840)</f>
        <v>0</v>
      </c>
      <c r="L840" s="24" t="n">
        <f aca="false">IF(A840="",0,IFERROR(INDEX(Tariff!$B$6:$F$13,MATCH(C840,Tariff!$A$6:$A$13,0),MATCH(B840,Tariff!$B$5:$F$5,0)),0))</f>
        <v>0</v>
      </c>
      <c r="M840" s="23" t="n">
        <f aca="false">J840*L840</f>
        <v>0</v>
      </c>
      <c r="N840" s="23" t="n">
        <f aca="false">N(F840)-M840</f>
        <v>0</v>
      </c>
      <c r="O840" s="25" t="n">
        <f aca="false">IF(M840=0,0,N840/M840)</f>
        <v>0</v>
      </c>
      <c r="P840" s="23" t="n">
        <f aca="false">N(F840)-N(G840)</f>
        <v>0</v>
      </c>
      <c r="Q840" s="25" t="n">
        <f aca="false">IF(N(H840)=0,0,N(D840)/H840-1)</f>
        <v>0</v>
      </c>
    </row>
    <row r="841" customFormat="false" ht="15" hidden="false" customHeight="false" outlineLevel="0" collapsed="false">
      <c r="A841" s="21"/>
      <c r="B841" s="8"/>
      <c r="C841" s="8"/>
      <c r="D841" s="19"/>
      <c r="E841" s="19"/>
      <c r="F841" s="19"/>
      <c r="G841" s="19"/>
      <c r="H841" s="19"/>
      <c r="I841" s="22" t="n">
        <f aca="false">IF(A841="",0,DAY(EOMONTH(A841,0)))</f>
        <v>0</v>
      </c>
      <c r="J841" s="23" t="n">
        <f aca="false">N(D841)-N(E841)</f>
        <v>0</v>
      </c>
      <c r="K841" s="23" t="n">
        <f aca="false">IF(I841=0,0,N(D841)/I841)</f>
        <v>0</v>
      </c>
      <c r="L841" s="24" t="n">
        <f aca="false">IF(A841="",0,IFERROR(INDEX(Tariff!$B$6:$F$13,MATCH(C841,Tariff!$A$6:$A$13,0),MATCH(B841,Tariff!$B$5:$F$5,0)),0))</f>
        <v>0</v>
      </c>
      <c r="M841" s="23" t="n">
        <f aca="false">J841*L841</f>
        <v>0</v>
      </c>
      <c r="N841" s="23" t="n">
        <f aca="false">N(F841)-M841</f>
        <v>0</v>
      </c>
      <c r="O841" s="25" t="n">
        <f aca="false">IF(M841=0,0,N841/M841)</f>
        <v>0</v>
      </c>
      <c r="P841" s="23" t="n">
        <f aca="false">N(F841)-N(G841)</f>
        <v>0</v>
      </c>
      <c r="Q841" s="25" t="n">
        <f aca="false">IF(N(H841)=0,0,N(D841)/H841-1)</f>
        <v>0</v>
      </c>
    </row>
    <row r="842" customFormat="false" ht="15" hidden="false" customHeight="false" outlineLevel="0" collapsed="false">
      <c r="A842" s="21"/>
      <c r="B842" s="8"/>
      <c r="C842" s="8"/>
      <c r="D842" s="19"/>
      <c r="E842" s="19"/>
      <c r="F842" s="19"/>
      <c r="G842" s="19"/>
      <c r="H842" s="19"/>
      <c r="I842" s="22" t="n">
        <f aca="false">IF(A842="",0,DAY(EOMONTH(A842,0)))</f>
        <v>0</v>
      </c>
      <c r="J842" s="23" t="n">
        <f aca="false">N(D842)-N(E842)</f>
        <v>0</v>
      </c>
      <c r="K842" s="23" t="n">
        <f aca="false">IF(I842=0,0,N(D842)/I842)</f>
        <v>0</v>
      </c>
      <c r="L842" s="24" t="n">
        <f aca="false">IF(A842="",0,IFERROR(INDEX(Tariff!$B$6:$F$13,MATCH(C842,Tariff!$A$6:$A$13,0),MATCH(B842,Tariff!$B$5:$F$5,0)),0))</f>
        <v>0</v>
      </c>
      <c r="M842" s="23" t="n">
        <f aca="false">J842*L842</f>
        <v>0</v>
      </c>
      <c r="N842" s="23" t="n">
        <f aca="false">N(F842)-M842</f>
        <v>0</v>
      </c>
      <c r="O842" s="25" t="n">
        <f aca="false">IF(M842=0,0,N842/M842)</f>
        <v>0</v>
      </c>
      <c r="P842" s="23" t="n">
        <f aca="false">N(F842)-N(G842)</f>
        <v>0</v>
      </c>
      <c r="Q842" s="25" t="n">
        <f aca="false">IF(N(H842)=0,0,N(D842)/H842-1)</f>
        <v>0</v>
      </c>
    </row>
    <row r="843" customFormat="false" ht="15" hidden="false" customHeight="false" outlineLevel="0" collapsed="false">
      <c r="A843" s="21"/>
      <c r="B843" s="8"/>
      <c r="C843" s="8"/>
      <c r="D843" s="19"/>
      <c r="E843" s="19"/>
      <c r="F843" s="19"/>
      <c r="G843" s="19"/>
      <c r="H843" s="19"/>
      <c r="I843" s="22" t="n">
        <f aca="false">IF(A843="",0,DAY(EOMONTH(A843,0)))</f>
        <v>0</v>
      </c>
      <c r="J843" s="23" t="n">
        <f aca="false">N(D843)-N(E843)</f>
        <v>0</v>
      </c>
      <c r="K843" s="23" t="n">
        <f aca="false">IF(I843=0,0,N(D843)/I843)</f>
        <v>0</v>
      </c>
      <c r="L843" s="24" t="n">
        <f aca="false">IF(A843="",0,IFERROR(INDEX(Tariff!$B$6:$F$13,MATCH(C843,Tariff!$A$6:$A$13,0),MATCH(B843,Tariff!$B$5:$F$5,0)),0))</f>
        <v>0</v>
      </c>
      <c r="M843" s="23" t="n">
        <f aca="false">J843*L843</f>
        <v>0</v>
      </c>
      <c r="N843" s="23" t="n">
        <f aca="false">N(F843)-M843</f>
        <v>0</v>
      </c>
      <c r="O843" s="25" t="n">
        <f aca="false">IF(M843=0,0,N843/M843)</f>
        <v>0</v>
      </c>
      <c r="P843" s="23" t="n">
        <f aca="false">N(F843)-N(G843)</f>
        <v>0</v>
      </c>
      <c r="Q843" s="25" t="n">
        <f aca="false">IF(N(H843)=0,0,N(D843)/H843-1)</f>
        <v>0</v>
      </c>
    </row>
    <row r="844" customFormat="false" ht="15" hidden="false" customHeight="false" outlineLevel="0" collapsed="false">
      <c r="A844" s="21"/>
      <c r="B844" s="8"/>
      <c r="C844" s="8"/>
      <c r="D844" s="19"/>
      <c r="E844" s="19"/>
      <c r="F844" s="19"/>
      <c r="G844" s="19"/>
      <c r="H844" s="19"/>
      <c r="I844" s="22" t="n">
        <f aca="false">IF(A844="",0,DAY(EOMONTH(A844,0)))</f>
        <v>0</v>
      </c>
      <c r="J844" s="23" t="n">
        <f aca="false">N(D844)-N(E844)</f>
        <v>0</v>
      </c>
      <c r="K844" s="23" t="n">
        <f aca="false">IF(I844=0,0,N(D844)/I844)</f>
        <v>0</v>
      </c>
      <c r="L844" s="24" t="n">
        <f aca="false">IF(A844="",0,IFERROR(INDEX(Tariff!$B$6:$F$13,MATCH(C844,Tariff!$A$6:$A$13,0),MATCH(B844,Tariff!$B$5:$F$5,0)),0))</f>
        <v>0</v>
      </c>
      <c r="M844" s="23" t="n">
        <f aca="false">J844*L844</f>
        <v>0</v>
      </c>
      <c r="N844" s="23" t="n">
        <f aca="false">N(F844)-M844</f>
        <v>0</v>
      </c>
      <c r="O844" s="25" t="n">
        <f aca="false">IF(M844=0,0,N844/M844)</f>
        <v>0</v>
      </c>
      <c r="P844" s="23" t="n">
        <f aca="false">N(F844)-N(G844)</f>
        <v>0</v>
      </c>
      <c r="Q844" s="25" t="n">
        <f aca="false">IF(N(H844)=0,0,N(D844)/H844-1)</f>
        <v>0</v>
      </c>
    </row>
    <row r="845" customFormat="false" ht="15" hidden="false" customHeight="false" outlineLevel="0" collapsed="false">
      <c r="A845" s="21"/>
      <c r="B845" s="8"/>
      <c r="C845" s="8"/>
      <c r="D845" s="19"/>
      <c r="E845" s="19"/>
      <c r="F845" s="19"/>
      <c r="G845" s="19"/>
      <c r="H845" s="19"/>
      <c r="I845" s="22" t="n">
        <f aca="false">IF(A845="",0,DAY(EOMONTH(A845,0)))</f>
        <v>0</v>
      </c>
      <c r="J845" s="23" t="n">
        <f aca="false">N(D845)-N(E845)</f>
        <v>0</v>
      </c>
      <c r="K845" s="23" t="n">
        <f aca="false">IF(I845=0,0,N(D845)/I845)</f>
        <v>0</v>
      </c>
      <c r="L845" s="24" t="n">
        <f aca="false">IF(A845="",0,IFERROR(INDEX(Tariff!$B$6:$F$13,MATCH(C845,Tariff!$A$6:$A$13,0),MATCH(B845,Tariff!$B$5:$F$5,0)),0))</f>
        <v>0</v>
      </c>
      <c r="M845" s="23" t="n">
        <f aca="false">J845*L845</f>
        <v>0</v>
      </c>
      <c r="N845" s="23" t="n">
        <f aca="false">N(F845)-M845</f>
        <v>0</v>
      </c>
      <c r="O845" s="25" t="n">
        <f aca="false">IF(M845=0,0,N845/M845)</f>
        <v>0</v>
      </c>
      <c r="P845" s="23" t="n">
        <f aca="false">N(F845)-N(G845)</f>
        <v>0</v>
      </c>
      <c r="Q845" s="25" t="n">
        <f aca="false">IF(N(H845)=0,0,N(D845)/H845-1)</f>
        <v>0</v>
      </c>
    </row>
    <row r="846" customFormat="false" ht="15" hidden="false" customHeight="false" outlineLevel="0" collapsed="false">
      <c r="A846" s="21"/>
      <c r="B846" s="8"/>
      <c r="C846" s="8"/>
      <c r="D846" s="19"/>
      <c r="E846" s="19"/>
      <c r="F846" s="19"/>
      <c r="G846" s="19"/>
      <c r="H846" s="19"/>
      <c r="I846" s="22" t="n">
        <f aca="false">IF(A846="",0,DAY(EOMONTH(A846,0)))</f>
        <v>0</v>
      </c>
      <c r="J846" s="23" t="n">
        <f aca="false">N(D846)-N(E846)</f>
        <v>0</v>
      </c>
      <c r="K846" s="23" t="n">
        <f aca="false">IF(I846=0,0,N(D846)/I846)</f>
        <v>0</v>
      </c>
      <c r="L846" s="24" t="n">
        <f aca="false">IF(A846="",0,IFERROR(INDEX(Tariff!$B$6:$F$13,MATCH(C846,Tariff!$A$6:$A$13,0),MATCH(B846,Tariff!$B$5:$F$5,0)),0))</f>
        <v>0</v>
      </c>
      <c r="M846" s="23" t="n">
        <f aca="false">J846*L846</f>
        <v>0</v>
      </c>
      <c r="N846" s="23" t="n">
        <f aca="false">N(F846)-M846</f>
        <v>0</v>
      </c>
      <c r="O846" s="25" t="n">
        <f aca="false">IF(M846=0,0,N846/M846)</f>
        <v>0</v>
      </c>
      <c r="P846" s="23" t="n">
        <f aca="false">N(F846)-N(G846)</f>
        <v>0</v>
      </c>
      <c r="Q846" s="25" t="n">
        <f aca="false">IF(N(H846)=0,0,N(D846)/H846-1)</f>
        <v>0</v>
      </c>
    </row>
    <row r="847" customFormat="false" ht="15" hidden="false" customHeight="false" outlineLevel="0" collapsed="false">
      <c r="A847" s="21"/>
      <c r="B847" s="8"/>
      <c r="C847" s="8"/>
      <c r="D847" s="19"/>
      <c r="E847" s="19"/>
      <c r="F847" s="19"/>
      <c r="G847" s="19"/>
      <c r="H847" s="19"/>
      <c r="I847" s="22" t="n">
        <f aca="false">IF(A847="",0,DAY(EOMONTH(A847,0)))</f>
        <v>0</v>
      </c>
      <c r="J847" s="23" t="n">
        <f aca="false">N(D847)-N(E847)</f>
        <v>0</v>
      </c>
      <c r="K847" s="23" t="n">
        <f aca="false">IF(I847=0,0,N(D847)/I847)</f>
        <v>0</v>
      </c>
      <c r="L847" s="24" t="n">
        <f aca="false">IF(A847="",0,IFERROR(INDEX(Tariff!$B$6:$F$13,MATCH(C847,Tariff!$A$6:$A$13,0),MATCH(B847,Tariff!$B$5:$F$5,0)),0))</f>
        <v>0</v>
      </c>
      <c r="M847" s="23" t="n">
        <f aca="false">J847*L847</f>
        <v>0</v>
      </c>
      <c r="N847" s="23" t="n">
        <f aca="false">N(F847)-M847</f>
        <v>0</v>
      </c>
      <c r="O847" s="25" t="n">
        <f aca="false">IF(M847=0,0,N847/M847)</f>
        <v>0</v>
      </c>
      <c r="P847" s="23" t="n">
        <f aca="false">N(F847)-N(G847)</f>
        <v>0</v>
      </c>
      <c r="Q847" s="25" t="n">
        <f aca="false">IF(N(H847)=0,0,N(D847)/H847-1)</f>
        <v>0</v>
      </c>
    </row>
    <row r="848" customFormat="false" ht="15" hidden="false" customHeight="false" outlineLevel="0" collapsed="false">
      <c r="A848" s="21"/>
      <c r="B848" s="8"/>
      <c r="C848" s="8"/>
      <c r="D848" s="19"/>
      <c r="E848" s="19"/>
      <c r="F848" s="19"/>
      <c r="G848" s="19"/>
      <c r="H848" s="19"/>
      <c r="I848" s="22" t="n">
        <f aca="false">IF(A848="",0,DAY(EOMONTH(A848,0)))</f>
        <v>0</v>
      </c>
      <c r="J848" s="23" t="n">
        <f aca="false">N(D848)-N(E848)</f>
        <v>0</v>
      </c>
      <c r="K848" s="23" t="n">
        <f aca="false">IF(I848=0,0,N(D848)/I848)</f>
        <v>0</v>
      </c>
      <c r="L848" s="24" t="n">
        <f aca="false">IF(A848="",0,IFERROR(INDEX(Tariff!$B$6:$F$13,MATCH(C848,Tariff!$A$6:$A$13,0),MATCH(B848,Tariff!$B$5:$F$5,0)),0))</f>
        <v>0</v>
      </c>
      <c r="M848" s="23" t="n">
        <f aca="false">J848*L848</f>
        <v>0</v>
      </c>
      <c r="N848" s="23" t="n">
        <f aca="false">N(F848)-M848</f>
        <v>0</v>
      </c>
      <c r="O848" s="25" t="n">
        <f aca="false">IF(M848=0,0,N848/M848)</f>
        <v>0</v>
      </c>
      <c r="P848" s="23" t="n">
        <f aca="false">N(F848)-N(G848)</f>
        <v>0</v>
      </c>
      <c r="Q848" s="25" t="n">
        <f aca="false">IF(N(H848)=0,0,N(D848)/H848-1)</f>
        <v>0</v>
      </c>
    </row>
    <row r="849" customFormat="false" ht="15" hidden="false" customHeight="false" outlineLevel="0" collapsed="false">
      <c r="A849" s="21"/>
      <c r="B849" s="8"/>
      <c r="C849" s="8"/>
      <c r="D849" s="19"/>
      <c r="E849" s="19"/>
      <c r="F849" s="19"/>
      <c r="G849" s="19"/>
      <c r="H849" s="19"/>
      <c r="I849" s="22" t="n">
        <f aca="false">IF(A849="",0,DAY(EOMONTH(A849,0)))</f>
        <v>0</v>
      </c>
      <c r="J849" s="23" t="n">
        <f aca="false">N(D849)-N(E849)</f>
        <v>0</v>
      </c>
      <c r="K849" s="23" t="n">
        <f aca="false">IF(I849=0,0,N(D849)/I849)</f>
        <v>0</v>
      </c>
      <c r="L849" s="24" t="n">
        <f aca="false">IF(A849="",0,IFERROR(INDEX(Tariff!$B$6:$F$13,MATCH(C849,Tariff!$A$6:$A$13,0),MATCH(B849,Tariff!$B$5:$F$5,0)),0))</f>
        <v>0</v>
      </c>
      <c r="M849" s="23" t="n">
        <f aca="false">J849*L849</f>
        <v>0</v>
      </c>
      <c r="N849" s="23" t="n">
        <f aca="false">N(F849)-M849</f>
        <v>0</v>
      </c>
      <c r="O849" s="25" t="n">
        <f aca="false">IF(M849=0,0,N849/M849)</f>
        <v>0</v>
      </c>
      <c r="P849" s="23" t="n">
        <f aca="false">N(F849)-N(G849)</f>
        <v>0</v>
      </c>
      <c r="Q849" s="25" t="n">
        <f aca="false">IF(N(H849)=0,0,N(D849)/H849-1)</f>
        <v>0</v>
      </c>
    </row>
    <row r="850" customFormat="false" ht="15" hidden="false" customHeight="false" outlineLevel="0" collapsed="false">
      <c r="A850" s="21"/>
      <c r="B850" s="8"/>
      <c r="C850" s="8"/>
      <c r="D850" s="19"/>
      <c r="E850" s="19"/>
      <c r="F850" s="19"/>
      <c r="G850" s="19"/>
      <c r="H850" s="19"/>
      <c r="I850" s="22" t="n">
        <f aca="false">IF(A850="",0,DAY(EOMONTH(A850,0)))</f>
        <v>0</v>
      </c>
      <c r="J850" s="23" t="n">
        <f aca="false">N(D850)-N(E850)</f>
        <v>0</v>
      </c>
      <c r="K850" s="23" t="n">
        <f aca="false">IF(I850=0,0,N(D850)/I850)</f>
        <v>0</v>
      </c>
      <c r="L850" s="24" t="n">
        <f aca="false">IF(A850="",0,IFERROR(INDEX(Tariff!$B$6:$F$13,MATCH(C850,Tariff!$A$6:$A$13,0),MATCH(B850,Tariff!$B$5:$F$5,0)),0))</f>
        <v>0</v>
      </c>
      <c r="M850" s="23" t="n">
        <f aca="false">J850*L850</f>
        <v>0</v>
      </c>
      <c r="N850" s="23" t="n">
        <f aca="false">N(F850)-M850</f>
        <v>0</v>
      </c>
      <c r="O850" s="25" t="n">
        <f aca="false">IF(M850=0,0,N850/M850)</f>
        <v>0</v>
      </c>
      <c r="P850" s="23" t="n">
        <f aca="false">N(F850)-N(G850)</f>
        <v>0</v>
      </c>
      <c r="Q850" s="25" t="n">
        <f aca="false">IF(N(H850)=0,0,N(D850)/H850-1)</f>
        <v>0</v>
      </c>
    </row>
    <row r="851" customFormat="false" ht="15" hidden="false" customHeight="false" outlineLevel="0" collapsed="false">
      <c r="A851" s="21"/>
      <c r="B851" s="8"/>
      <c r="C851" s="8"/>
      <c r="D851" s="19"/>
      <c r="E851" s="19"/>
      <c r="F851" s="19"/>
      <c r="G851" s="19"/>
      <c r="H851" s="19"/>
      <c r="I851" s="22" t="n">
        <f aca="false">IF(A851="",0,DAY(EOMONTH(A851,0)))</f>
        <v>0</v>
      </c>
      <c r="J851" s="23" t="n">
        <f aca="false">N(D851)-N(E851)</f>
        <v>0</v>
      </c>
      <c r="K851" s="23" t="n">
        <f aca="false">IF(I851=0,0,N(D851)/I851)</f>
        <v>0</v>
      </c>
      <c r="L851" s="24" t="n">
        <f aca="false">IF(A851="",0,IFERROR(INDEX(Tariff!$B$6:$F$13,MATCH(C851,Tariff!$A$6:$A$13,0),MATCH(B851,Tariff!$B$5:$F$5,0)),0))</f>
        <v>0</v>
      </c>
      <c r="M851" s="23" t="n">
        <f aca="false">J851*L851</f>
        <v>0</v>
      </c>
      <c r="N851" s="23" t="n">
        <f aca="false">N(F851)-M851</f>
        <v>0</v>
      </c>
      <c r="O851" s="25" t="n">
        <f aca="false">IF(M851=0,0,N851/M851)</f>
        <v>0</v>
      </c>
      <c r="P851" s="23" t="n">
        <f aca="false">N(F851)-N(G851)</f>
        <v>0</v>
      </c>
      <c r="Q851" s="25" t="n">
        <f aca="false">IF(N(H851)=0,0,N(D851)/H851-1)</f>
        <v>0</v>
      </c>
    </row>
    <row r="852" customFormat="false" ht="15" hidden="false" customHeight="false" outlineLevel="0" collapsed="false">
      <c r="A852" s="21"/>
      <c r="B852" s="8"/>
      <c r="C852" s="8"/>
      <c r="D852" s="19"/>
      <c r="E852" s="19"/>
      <c r="F852" s="19"/>
      <c r="G852" s="19"/>
      <c r="H852" s="19"/>
      <c r="I852" s="22" t="n">
        <f aca="false">IF(A852="",0,DAY(EOMONTH(A852,0)))</f>
        <v>0</v>
      </c>
      <c r="J852" s="23" t="n">
        <f aca="false">N(D852)-N(E852)</f>
        <v>0</v>
      </c>
      <c r="K852" s="23" t="n">
        <f aca="false">IF(I852=0,0,N(D852)/I852)</f>
        <v>0</v>
      </c>
      <c r="L852" s="24" t="n">
        <f aca="false">IF(A852="",0,IFERROR(INDEX(Tariff!$B$6:$F$13,MATCH(C852,Tariff!$A$6:$A$13,0),MATCH(B852,Tariff!$B$5:$F$5,0)),0))</f>
        <v>0</v>
      </c>
      <c r="M852" s="23" t="n">
        <f aca="false">J852*L852</f>
        <v>0</v>
      </c>
      <c r="N852" s="23" t="n">
        <f aca="false">N(F852)-M852</f>
        <v>0</v>
      </c>
      <c r="O852" s="25" t="n">
        <f aca="false">IF(M852=0,0,N852/M852)</f>
        <v>0</v>
      </c>
      <c r="P852" s="23" t="n">
        <f aca="false">N(F852)-N(G852)</f>
        <v>0</v>
      </c>
      <c r="Q852" s="25" t="n">
        <f aca="false">IF(N(H852)=0,0,N(D852)/H852-1)</f>
        <v>0</v>
      </c>
    </row>
    <row r="853" customFormat="false" ht="15" hidden="false" customHeight="false" outlineLevel="0" collapsed="false">
      <c r="A853" s="21"/>
      <c r="B853" s="8"/>
      <c r="C853" s="8"/>
      <c r="D853" s="19"/>
      <c r="E853" s="19"/>
      <c r="F853" s="19"/>
      <c r="G853" s="19"/>
      <c r="H853" s="19"/>
      <c r="I853" s="22" t="n">
        <f aca="false">IF(A853="",0,DAY(EOMONTH(A853,0)))</f>
        <v>0</v>
      </c>
      <c r="J853" s="23" t="n">
        <f aca="false">N(D853)-N(E853)</f>
        <v>0</v>
      </c>
      <c r="K853" s="23" t="n">
        <f aca="false">IF(I853=0,0,N(D853)/I853)</f>
        <v>0</v>
      </c>
      <c r="L853" s="24" t="n">
        <f aca="false">IF(A853="",0,IFERROR(INDEX(Tariff!$B$6:$F$13,MATCH(C853,Tariff!$A$6:$A$13,0),MATCH(B853,Tariff!$B$5:$F$5,0)),0))</f>
        <v>0</v>
      </c>
      <c r="M853" s="23" t="n">
        <f aca="false">J853*L853</f>
        <v>0</v>
      </c>
      <c r="N853" s="23" t="n">
        <f aca="false">N(F853)-M853</f>
        <v>0</v>
      </c>
      <c r="O853" s="25" t="n">
        <f aca="false">IF(M853=0,0,N853/M853)</f>
        <v>0</v>
      </c>
      <c r="P853" s="23" t="n">
        <f aca="false">N(F853)-N(G853)</f>
        <v>0</v>
      </c>
      <c r="Q853" s="25" t="n">
        <f aca="false">IF(N(H853)=0,0,N(D853)/H853-1)</f>
        <v>0</v>
      </c>
    </row>
    <row r="854" customFormat="false" ht="15" hidden="false" customHeight="false" outlineLevel="0" collapsed="false">
      <c r="A854" s="21"/>
      <c r="B854" s="8"/>
      <c r="C854" s="8"/>
      <c r="D854" s="19"/>
      <c r="E854" s="19"/>
      <c r="F854" s="19"/>
      <c r="G854" s="19"/>
      <c r="H854" s="19"/>
      <c r="I854" s="22" t="n">
        <f aca="false">IF(A854="",0,DAY(EOMONTH(A854,0)))</f>
        <v>0</v>
      </c>
      <c r="J854" s="23" t="n">
        <f aca="false">N(D854)-N(E854)</f>
        <v>0</v>
      </c>
      <c r="K854" s="23" t="n">
        <f aca="false">IF(I854=0,0,N(D854)/I854)</f>
        <v>0</v>
      </c>
      <c r="L854" s="24" t="n">
        <f aca="false">IF(A854="",0,IFERROR(INDEX(Tariff!$B$6:$F$13,MATCH(C854,Tariff!$A$6:$A$13,0),MATCH(B854,Tariff!$B$5:$F$5,0)),0))</f>
        <v>0</v>
      </c>
      <c r="M854" s="23" t="n">
        <f aca="false">J854*L854</f>
        <v>0</v>
      </c>
      <c r="N854" s="23" t="n">
        <f aca="false">N(F854)-M854</f>
        <v>0</v>
      </c>
      <c r="O854" s="25" t="n">
        <f aca="false">IF(M854=0,0,N854/M854)</f>
        <v>0</v>
      </c>
      <c r="P854" s="23" t="n">
        <f aca="false">N(F854)-N(G854)</f>
        <v>0</v>
      </c>
      <c r="Q854" s="25" t="n">
        <f aca="false">IF(N(H854)=0,0,N(D854)/H854-1)</f>
        <v>0</v>
      </c>
    </row>
    <row r="855" customFormat="false" ht="15" hidden="false" customHeight="false" outlineLevel="0" collapsed="false">
      <c r="A855" s="21"/>
      <c r="B855" s="8"/>
      <c r="C855" s="8"/>
      <c r="D855" s="19"/>
      <c r="E855" s="19"/>
      <c r="F855" s="19"/>
      <c r="G855" s="19"/>
      <c r="H855" s="19"/>
      <c r="I855" s="22" t="n">
        <f aca="false">IF(A855="",0,DAY(EOMONTH(A855,0)))</f>
        <v>0</v>
      </c>
      <c r="J855" s="23" t="n">
        <f aca="false">N(D855)-N(E855)</f>
        <v>0</v>
      </c>
      <c r="K855" s="23" t="n">
        <f aca="false">IF(I855=0,0,N(D855)/I855)</f>
        <v>0</v>
      </c>
      <c r="L855" s="24" t="n">
        <f aca="false">IF(A855="",0,IFERROR(INDEX(Tariff!$B$6:$F$13,MATCH(C855,Tariff!$A$6:$A$13,0),MATCH(B855,Tariff!$B$5:$F$5,0)),0))</f>
        <v>0</v>
      </c>
      <c r="M855" s="23" t="n">
        <f aca="false">J855*L855</f>
        <v>0</v>
      </c>
      <c r="N855" s="23" t="n">
        <f aca="false">N(F855)-M855</f>
        <v>0</v>
      </c>
      <c r="O855" s="25" t="n">
        <f aca="false">IF(M855=0,0,N855/M855)</f>
        <v>0</v>
      </c>
      <c r="P855" s="23" t="n">
        <f aca="false">N(F855)-N(G855)</f>
        <v>0</v>
      </c>
      <c r="Q855" s="25" t="n">
        <f aca="false">IF(N(H855)=0,0,N(D855)/H855-1)</f>
        <v>0</v>
      </c>
    </row>
    <row r="856" customFormat="false" ht="15" hidden="false" customHeight="false" outlineLevel="0" collapsed="false">
      <c r="A856" s="21"/>
      <c r="B856" s="8"/>
      <c r="C856" s="8"/>
      <c r="D856" s="19"/>
      <c r="E856" s="19"/>
      <c r="F856" s="19"/>
      <c r="G856" s="19"/>
      <c r="H856" s="19"/>
      <c r="I856" s="22" t="n">
        <f aca="false">IF(A856="",0,DAY(EOMONTH(A856,0)))</f>
        <v>0</v>
      </c>
      <c r="J856" s="23" t="n">
        <f aca="false">N(D856)-N(E856)</f>
        <v>0</v>
      </c>
      <c r="K856" s="23" t="n">
        <f aca="false">IF(I856=0,0,N(D856)/I856)</f>
        <v>0</v>
      </c>
      <c r="L856" s="24" t="n">
        <f aca="false">IF(A856="",0,IFERROR(INDEX(Tariff!$B$6:$F$13,MATCH(C856,Tariff!$A$6:$A$13,0),MATCH(B856,Tariff!$B$5:$F$5,0)),0))</f>
        <v>0</v>
      </c>
      <c r="M856" s="23" t="n">
        <f aca="false">J856*L856</f>
        <v>0</v>
      </c>
      <c r="N856" s="23" t="n">
        <f aca="false">N(F856)-M856</f>
        <v>0</v>
      </c>
      <c r="O856" s="25" t="n">
        <f aca="false">IF(M856=0,0,N856/M856)</f>
        <v>0</v>
      </c>
      <c r="P856" s="23" t="n">
        <f aca="false">N(F856)-N(G856)</f>
        <v>0</v>
      </c>
      <c r="Q856" s="25" t="n">
        <f aca="false">IF(N(H856)=0,0,N(D856)/H856-1)</f>
        <v>0</v>
      </c>
    </row>
    <row r="857" customFormat="false" ht="15" hidden="false" customHeight="false" outlineLevel="0" collapsed="false">
      <c r="A857" s="21"/>
      <c r="B857" s="8"/>
      <c r="C857" s="8"/>
      <c r="D857" s="19"/>
      <c r="E857" s="19"/>
      <c r="F857" s="19"/>
      <c r="G857" s="19"/>
      <c r="H857" s="19"/>
      <c r="I857" s="22" t="n">
        <f aca="false">IF(A857="",0,DAY(EOMONTH(A857,0)))</f>
        <v>0</v>
      </c>
      <c r="J857" s="23" t="n">
        <f aca="false">N(D857)-N(E857)</f>
        <v>0</v>
      </c>
      <c r="K857" s="23" t="n">
        <f aca="false">IF(I857=0,0,N(D857)/I857)</f>
        <v>0</v>
      </c>
      <c r="L857" s="24" t="n">
        <f aca="false">IF(A857="",0,IFERROR(INDEX(Tariff!$B$6:$F$13,MATCH(C857,Tariff!$A$6:$A$13,0),MATCH(B857,Tariff!$B$5:$F$5,0)),0))</f>
        <v>0</v>
      </c>
      <c r="M857" s="23" t="n">
        <f aca="false">J857*L857</f>
        <v>0</v>
      </c>
      <c r="N857" s="23" t="n">
        <f aca="false">N(F857)-M857</f>
        <v>0</v>
      </c>
      <c r="O857" s="25" t="n">
        <f aca="false">IF(M857=0,0,N857/M857)</f>
        <v>0</v>
      </c>
      <c r="P857" s="23" t="n">
        <f aca="false">N(F857)-N(G857)</f>
        <v>0</v>
      </c>
      <c r="Q857" s="25" t="n">
        <f aca="false">IF(N(H857)=0,0,N(D857)/H857-1)</f>
        <v>0</v>
      </c>
    </row>
    <row r="858" customFormat="false" ht="15" hidden="false" customHeight="false" outlineLevel="0" collapsed="false">
      <c r="A858" s="21"/>
      <c r="B858" s="8"/>
      <c r="C858" s="8"/>
      <c r="D858" s="19"/>
      <c r="E858" s="19"/>
      <c r="F858" s="19"/>
      <c r="G858" s="19"/>
      <c r="H858" s="19"/>
      <c r="I858" s="22" t="n">
        <f aca="false">IF(A858="",0,DAY(EOMONTH(A858,0)))</f>
        <v>0</v>
      </c>
      <c r="J858" s="23" t="n">
        <f aca="false">N(D858)-N(E858)</f>
        <v>0</v>
      </c>
      <c r="K858" s="23" t="n">
        <f aca="false">IF(I858=0,0,N(D858)/I858)</f>
        <v>0</v>
      </c>
      <c r="L858" s="24" t="n">
        <f aca="false">IF(A858="",0,IFERROR(INDEX(Tariff!$B$6:$F$13,MATCH(C858,Tariff!$A$6:$A$13,0),MATCH(B858,Tariff!$B$5:$F$5,0)),0))</f>
        <v>0</v>
      </c>
      <c r="M858" s="23" t="n">
        <f aca="false">J858*L858</f>
        <v>0</v>
      </c>
      <c r="N858" s="23" t="n">
        <f aca="false">N(F858)-M858</f>
        <v>0</v>
      </c>
      <c r="O858" s="25" t="n">
        <f aca="false">IF(M858=0,0,N858/M858)</f>
        <v>0</v>
      </c>
      <c r="P858" s="23" t="n">
        <f aca="false">N(F858)-N(G858)</f>
        <v>0</v>
      </c>
      <c r="Q858" s="25" t="n">
        <f aca="false">IF(N(H858)=0,0,N(D858)/H858-1)</f>
        <v>0</v>
      </c>
    </row>
    <row r="859" customFormat="false" ht="15" hidden="false" customHeight="false" outlineLevel="0" collapsed="false">
      <c r="A859" s="21"/>
      <c r="B859" s="8"/>
      <c r="C859" s="8"/>
      <c r="D859" s="19"/>
      <c r="E859" s="19"/>
      <c r="F859" s="19"/>
      <c r="G859" s="19"/>
      <c r="H859" s="19"/>
      <c r="I859" s="22" t="n">
        <f aca="false">IF(A859="",0,DAY(EOMONTH(A859,0)))</f>
        <v>0</v>
      </c>
      <c r="J859" s="23" t="n">
        <f aca="false">N(D859)-N(E859)</f>
        <v>0</v>
      </c>
      <c r="K859" s="23" t="n">
        <f aca="false">IF(I859=0,0,N(D859)/I859)</f>
        <v>0</v>
      </c>
      <c r="L859" s="24" t="n">
        <f aca="false">IF(A859="",0,IFERROR(INDEX(Tariff!$B$6:$F$13,MATCH(C859,Tariff!$A$6:$A$13,0),MATCH(B859,Tariff!$B$5:$F$5,0)),0))</f>
        <v>0</v>
      </c>
      <c r="M859" s="23" t="n">
        <f aca="false">J859*L859</f>
        <v>0</v>
      </c>
      <c r="N859" s="23" t="n">
        <f aca="false">N(F859)-M859</f>
        <v>0</v>
      </c>
      <c r="O859" s="25" t="n">
        <f aca="false">IF(M859=0,0,N859/M859)</f>
        <v>0</v>
      </c>
      <c r="P859" s="23" t="n">
        <f aca="false">N(F859)-N(G859)</f>
        <v>0</v>
      </c>
      <c r="Q859" s="25" t="n">
        <f aca="false">IF(N(H859)=0,0,N(D859)/H859-1)</f>
        <v>0</v>
      </c>
    </row>
    <row r="860" customFormat="false" ht="15" hidden="false" customHeight="false" outlineLevel="0" collapsed="false">
      <c r="A860" s="21"/>
      <c r="B860" s="8"/>
      <c r="C860" s="8"/>
      <c r="D860" s="19"/>
      <c r="E860" s="19"/>
      <c r="F860" s="19"/>
      <c r="G860" s="19"/>
      <c r="H860" s="19"/>
      <c r="I860" s="22" t="n">
        <f aca="false">IF(A860="",0,DAY(EOMONTH(A860,0)))</f>
        <v>0</v>
      </c>
      <c r="J860" s="23" t="n">
        <f aca="false">N(D860)-N(E860)</f>
        <v>0</v>
      </c>
      <c r="K860" s="23" t="n">
        <f aca="false">IF(I860=0,0,N(D860)/I860)</f>
        <v>0</v>
      </c>
      <c r="L860" s="24" t="n">
        <f aca="false">IF(A860="",0,IFERROR(INDEX(Tariff!$B$6:$F$13,MATCH(C860,Tariff!$A$6:$A$13,0),MATCH(B860,Tariff!$B$5:$F$5,0)),0))</f>
        <v>0</v>
      </c>
      <c r="M860" s="23" t="n">
        <f aca="false">J860*L860</f>
        <v>0</v>
      </c>
      <c r="N860" s="23" t="n">
        <f aca="false">N(F860)-M860</f>
        <v>0</v>
      </c>
      <c r="O860" s="25" t="n">
        <f aca="false">IF(M860=0,0,N860/M860)</f>
        <v>0</v>
      </c>
      <c r="P860" s="23" t="n">
        <f aca="false">N(F860)-N(G860)</f>
        <v>0</v>
      </c>
      <c r="Q860" s="25" t="n">
        <f aca="false">IF(N(H860)=0,0,N(D860)/H860-1)</f>
        <v>0</v>
      </c>
    </row>
    <row r="861" customFormat="false" ht="15" hidden="false" customHeight="false" outlineLevel="0" collapsed="false">
      <c r="A861" s="21"/>
      <c r="B861" s="8"/>
      <c r="C861" s="8"/>
      <c r="D861" s="19"/>
      <c r="E861" s="19"/>
      <c r="F861" s="19"/>
      <c r="G861" s="19"/>
      <c r="H861" s="19"/>
      <c r="I861" s="22" t="n">
        <f aca="false">IF(A861="",0,DAY(EOMONTH(A861,0)))</f>
        <v>0</v>
      </c>
      <c r="J861" s="23" t="n">
        <f aca="false">N(D861)-N(E861)</f>
        <v>0</v>
      </c>
      <c r="K861" s="23" t="n">
        <f aca="false">IF(I861=0,0,N(D861)/I861)</f>
        <v>0</v>
      </c>
      <c r="L861" s="24" t="n">
        <f aca="false">IF(A861="",0,IFERROR(INDEX(Tariff!$B$6:$F$13,MATCH(C861,Tariff!$A$6:$A$13,0),MATCH(B861,Tariff!$B$5:$F$5,0)),0))</f>
        <v>0</v>
      </c>
      <c r="M861" s="23" t="n">
        <f aca="false">J861*L861</f>
        <v>0</v>
      </c>
      <c r="N861" s="23" t="n">
        <f aca="false">N(F861)-M861</f>
        <v>0</v>
      </c>
      <c r="O861" s="25" t="n">
        <f aca="false">IF(M861=0,0,N861/M861)</f>
        <v>0</v>
      </c>
      <c r="P861" s="23" t="n">
        <f aca="false">N(F861)-N(G861)</f>
        <v>0</v>
      </c>
      <c r="Q861" s="25" t="n">
        <f aca="false">IF(N(H861)=0,0,N(D861)/H861-1)</f>
        <v>0</v>
      </c>
    </row>
    <row r="862" customFormat="false" ht="15" hidden="false" customHeight="false" outlineLevel="0" collapsed="false">
      <c r="A862" s="21"/>
      <c r="B862" s="8"/>
      <c r="C862" s="8"/>
      <c r="D862" s="19"/>
      <c r="E862" s="19"/>
      <c r="F862" s="19"/>
      <c r="G862" s="19"/>
      <c r="H862" s="19"/>
      <c r="I862" s="22" t="n">
        <f aca="false">IF(A862="",0,DAY(EOMONTH(A862,0)))</f>
        <v>0</v>
      </c>
      <c r="J862" s="23" t="n">
        <f aca="false">N(D862)-N(E862)</f>
        <v>0</v>
      </c>
      <c r="K862" s="23" t="n">
        <f aca="false">IF(I862=0,0,N(D862)/I862)</f>
        <v>0</v>
      </c>
      <c r="L862" s="24" t="n">
        <f aca="false">IF(A862="",0,IFERROR(INDEX(Tariff!$B$6:$F$13,MATCH(C862,Tariff!$A$6:$A$13,0),MATCH(B862,Tariff!$B$5:$F$5,0)),0))</f>
        <v>0</v>
      </c>
      <c r="M862" s="23" t="n">
        <f aca="false">J862*L862</f>
        <v>0</v>
      </c>
      <c r="N862" s="23" t="n">
        <f aca="false">N(F862)-M862</f>
        <v>0</v>
      </c>
      <c r="O862" s="25" t="n">
        <f aca="false">IF(M862=0,0,N862/M862)</f>
        <v>0</v>
      </c>
      <c r="P862" s="23" t="n">
        <f aca="false">N(F862)-N(G862)</f>
        <v>0</v>
      </c>
      <c r="Q862" s="25" t="n">
        <f aca="false">IF(N(H862)=0,0,N(D862)/H862-1)</f>
        <v>0</v>
      </c>
    </row>
    <row r="863" customFormat="false" ht="15" hidden="false" customHeight="false" outlineLevel="0" collapsed="false">
      <c r="A863" s="21"/>
      <c r="B863" s="8"/>
      <c r="C863" s="8"/>
      <c r="D863" s="19"/>
      <c r="E863" s="19"/>
      <c r="F863" s="19"/>
      <c r="G863" s="19"/>
      <c r="H863" s="19"/>
      <c r="I863" s="22" t="n">
        <f aca="false">IF(A863="",0,DAY(EOMONTH(A863,0)))</f>
        <v>0</v>
      </c>
      <c r="J863" s="23" t="n">
        <f aca="false">N(D863)-N(E863)</f>
        <v>0</v>
      </c>
      <c r="K863" s="23" t="n">
        <f aca="false">IF(I863=0,0,N(D863)/I863)</f>
        <v>0</v>
      </c>
      <c r="L863" s="24" t="n">
        <f aca="false">IF(A863="",0,IFERROR(INDEX(Tariff!$B$6:$F$13,MATCH(C863,Tariff!$A$6:$A$13,0),MATCH(B863,Tariff!$B$5:$F$5,0)),0))</f>
        <v>0</v>
      </c>
      <c r="M863" s="23" t="n">
        <f aca="false">J863*L863</f>
        <v>0</v>
      </c>
      <c r="N863" s="23" t="n">
        <f aca="false">N(F863)-M863</f>
        <v>0</v>
      </c>
      <c r="O863" s="25" t="n">
        <f aca="false">IF(M863=0,0,N863/M863)</f>
        <v>0</v>
      </c>
      <c r="P863" s="23" t="n">
        <f aca="false">N(F863)-N(G863)</f>
        <v>0</v>
      </c>
      <c r="Q863" s="25" t="n">
        <f aca="false">IF(N(H863)=0,0,N(D863)/H863-1)</f>
        <v>0</v>
      </c>
    </row>
    <row r="864" customFormat="false" ht="15" hidden="false" customHeight="false" outlineLevel="0" collapsed="false">
      <c r="A864" s="21"/>
      <c r="B864" s="8"/>
      <c r="C864" s="8"/>
      <c r="D864" s="19"/>
      <c r="E864" s="19"/>
      <c r="F864" s="19"/>
      <c r="G864" s="19"/>
      <c r="H864" s="19"/>
      <c r="I864" s="22" t="n">
        <f aca="false">IF(A864="",0,DAY(EOMONTH(A864,0)))</f>
        <v>0</v>
      </c>
      <c r="J864" s="23" t="n">
        <f aca="false">N(D864)-N(E864)</f>
        <v>0</v>
      </c>
      <c r="K864" s="23" t="n">
        <f aca="false">IF(I864=0,0,N(D864)/I864)</f>
        <v>0</v>
      </c>
      <c r="L864" s="24" t="n">
        <f aca="false">IF(A864="",0,IFERROR(INDEX(Tariff!$B$6:$F$13,MATCH(C864,Tariff!$A$6:$A$13,0),MATCH(B864,Tariff!$B$5:$F$5,0)),0))</f>
        <v>0</v>
      </c>
      <c r="M864" s="23" t="n">
        <f aca="false">J864*L864</f>
        <v>0</v>
      </c>
      <c r="N864" s="23" t="n">
        <f aca="false">N(F864)-M864</f>
        <v>0</v>
      </c>
      <c r="O864" s="25" t="n">
        <f aca="false">IF(M864=0,0,N864/M864)</f>
        <v>0</v>
      </c>
      <c r="P864" s="23" t="n">
        <f aca="false">N(F864)-N(G864)</f>
        <v>0</v>
      </c>
      <c r="Q864" s="25" t="n">
        <f aca="false">IF(N(H864)=0,0,N(D864)/H864-1)</f>
        <v>0</v>
      </c>
    </row>
    <row r="865" customFormat="false" ht="15" hidden="false" customHeight="false" outlineLevel="0" collapsed="false">
      <c r="A865" s="21"/>
      <c r="B865" s="8"/>
      <c r="C865" s="8"/>
      <c r="D865" s="19"/>
      <c r="E865" s="19"/>
      <c r="F865" s="19"/>
      <c r="G865" s="19"/>
      <c r="H865" s="19"/>
      <c r="I865" s="22" t="n">
        <f aca="false">IF(A865="",0,DAY(EOMONTH(A865,0)))</f>
        <v>0</v>
      </c>
      <c r="J865" s="23" t="n">
        <f aca="false">N(D865)-N(E865)</f>
        <v>0</v>
      </c>
      <c r="K865" s="23" t="n">
        <f aca="false">IF(I865=0,0,N(D865)/I865)</f>
        <v>0</v>
      </c>
      <c r="L865" s="24" t="n">
        <f aca="false">IF(A865="",0,IFERROR(INDEX(Tariff!$B$6:$F$13,MATCH(C865,Tariff!$A$6:$A$13,0),MATCH(B865,Tariff!$B$5:$F$5,0)),0))</f>
        <v>0</v>
      </c>
      <c r="M865" s="23" t="n">
        <f aca="false">J865*L865</f>
        <v>0</v>
      </c>
      <c r="N865" s="23" t="n">
        <f aca="false">N(F865)-M865</f>
        <v>0</v>
      </c>
      <c r="O865" s="25" t="n">
        <f aca="false">IF(M865=0,0,N865/M865)</f>
        <v>0</v>
      </c>
      <c r="P865" s="23" t="n">
        <f aca="false">N(F865)-N(G865)</f>
        <v>0</v>
      </c>
      <c r="Q865" s="25" t="n">
        <f aca="false">IF(N(H865)=0,0,N(D865)/H865-1)</f>
        <v>0</v>
      </c>
    </row>
    <row r="866" customFormat="false" ht="15" hidden="false" customHeight="false" outlineLevel="0" collapsed="false">
      <c r="A866" s="21"/>
      <c r="B866" s="8"/>
      <c r="C866" s="8"/>
      <c r="D866" s="19"/>
      <c r="E866" s="19"/>
      <c r="F866" s="19"/>
      <c r="G866" s="19"/>
      <c r="H866" s="19"/>
      <c r="I866" s="22" t="n">
        <f aca="false">IF(A866="",0,DAY(EOMONTH(A866,0)))</f>
        <v>0</v>
      </c>
      <c r="J866" s="23" t="n">
        <f aca="false">N(D866)-N(E866)</f>
        <v>0</v>
      </c>
      <c r="K866" s="23" t="n">
        <f aca="false">IF(I866=0,0,N(D866)/I866)</f>
        <v>0</v>
      </c>
      <c r="L866" s="24" t="n">
        <f aca="false">IF(A866="",0,IFERROR(INDEX(Tariff!$B$6:$F$13,MATCH(C866,Tariff!$A$6:$A$13,0),MATCH(B866,Tariff!$B$5:$F$5,0)),0))</f>
        <v>0</v>
      </c>
      <c r="M866" s="23" t="n">
        <f aca="false">J866*L866</f>
        <v>0</v>
      </c>
      <c r="N866" s="23" t="n">
        <f aca="false">N(F866)-M866</f>
        <v>0</v>
      </c>
      <c r="O866" s="25" t="n">
        <f aca="false">IF(M866=0,0,N866/M866)</f>
        <v>0</v>
      </c>
      <c r="P866" s="23" t="n">
        <f aca="false">N(F866)-N(G866)</f>
        <v>0</v>
      </c>
      <c r="Q866" s="25" t="n">
        <f aca="false">IF(N(H866)=0,0,N(D866)/H866-1)</f>
        <v>0</v>
      </c>
    </row>
    <row r="867" customFormat="false" ht="15" hidden="false" customHeight="false" outlineLevel="0" collapsed="false">
      <c r="A867" s="21"/>
      <c r="B867" s="8"/>
      <c r="C867" s="8"/>
      <c r="D867" s="19"/>
      <c r="E867" s="19"/>
      <c r="F867" s="19"/>
      <c r="G867" s="19"/>
      <c r="H867" s="19"/>
      <c r="I867" s="22" t="n">
        <f aca="false">IF(A867="",0,DAY(EOMONTH(A867,0)))</f>
        <v>0</v>
      </c>
      <c r="J867" s="23" t="n">
        <f aca="false">N(D867)-N(E867)</f>
        <v>0</v>
      </c>
      <c r="K867" s="23" t="n">
        <f aca="false">IF(I867=0,0,N(D867)/I867)</f>
        <v>0</v>
      </c>
      <c r="L867" s="24" t="n">
        <f aca="false">IF(A867="",0,IFERROR(INDEX(Tariff!$B$6:$F$13,MATCH(C867,Tariff!$A$6:$A$13,0),MATCH(B867,Tariff!$B$5:$F$5,0)),0))</f>
        <v>0</v>
      </c>
      <c r="M867" s="23" t="n">
        <f aca="false">J867*L867</f>
        <v>0</v>
      </c>
      <c r="N867" s="23" t="n">
        <f aca="false">N(F867)-M867</f>
        <v>0</v>
      </c>
      <c r="O867" s="25" t="n">
        <f aca="false">IF(M867=0,0,N867/M867)</f>
        <v>0</v>
      </c>
      <c r="P867" s="23" t="n">
        <f aca="false">N(F867)-N(G867)</f>
        <v>0</v>
      </c>
      <c r="Q867" s="25" t="n">
        <f aca="false">IF(N(H867)=0,0,N(D867)/H867-1)</f>
        <v>0</v>
      </c>
    </row>
    <row r="868" customFormat="false" ht="15" hidden="false" customHeight="false" outlineLevel="0" collapsed="false">
      <c r="A868" s="21"/>
      <c r="B868" s="8"/>
      <c r="C868" s="8"/>
      <c r="D868" s="19"/>
      <c r="E868" s="19"/>
      <c r="F868" s="19"/>
      <c r="G868" s="19"/>
      <c r="H868" s="19"/>
      <c r="I868" s="22" t="n">
        <f aca="false">IF(A868="",0,DAY(EOMONTH(A868,0)))</f>
        <v>0</v>
      </c>
      <c r="J868" s="23" t="n">
        <f aca="false">N(D868)-N(E868)</f>
        <v>0</v>
      </c>
      <c r="K868" s="23" t="n">
        <f aca="false">IF(I868=0,0,N(D868)/I868)</f>
        <v>0</v>
      </c>
      <c r="L868" s="24" t="n">
        <f aca="false">IF(A868="",0,IFERROR(INDEX(Tariff!$B$6:$F$13,MATCH(C868,Tariff!$A$6:$A$13,0),MATCH(B868,Tariff!$B$5:$F$5,0)),0))</f>
        <v>0</v>
      </c>
      <c r="M868" s="23" t="n">
        <f aca="false">J868*L868</f>
        <v>0</v>
      </c>
      <c r="N868" s="23" t="n">
        <f aca="false">N(F868)-M868</f>
        <v>0</v>
      </c>
      <c r="O868" s="25" t="n">
        <f aca="false">IF(M868=0,0,N868/M868)</f>
        <v>0</v>
      </c>
      <c r="P868" s="23" t="n">
        <f aca="false">N(F868)-N(G868)</f>
        <v>0</v>
      </c>
      <c r="Q868" s="25" t="n">
        <f aca="false">IF(N(H868)=0,0,N(D868)/H868-1)</f>
        <v>0</v>
      </c>
    </row>
    <row r="869" customFormat="false" ht="15" hidden="false" customHeight="false" outlineLevel="0" collapsed="false">
      <c r="A869" s="21"/>
      <c r="B869" s="8"/>
      <c r="C869" s="8"/>
      <c r="D869" s="19"/>
      <c r="E869" s="19"/>
      <c r="F869" s="19"/>
      <c r="G869" s="19"/>
      <c r="H869" s="19"/>
      <c r="I869" s="22" t="n">
        <f aca="false">IF(A869="",0,DAY(EOMONTH(A869,0)))</f>
        <v>0</v>
      </c>
      <c r="J869" s="23" t="n">
        <f aca="false">N(D869)-N(E869)</f>
        <v>0</v>
      </c>
      <c r="K869" s="23" t="n">
        <f aca="false">IF(I869=0,0,N(D869)/I869)</f>
        <v>0</v>
      </c>
      <c r="L869" s="24" t="n">
        <f aca="false">IF(A869="",0,IFERROR(INDEX(Tariff!$B$6:$F$13,MATCH(C869,Tariff!$A$6:$A$13,0),MATCH(B869,Tariff!$B$5:$F$5,0)),0))</f>
        <v>0</v>
      </c>
      <c r="M869" s="23" t="n">
        <f aca="false">J869*L869</f>
        <v>0</v>
      </c>
      <c r="N869" s="23" t="n">
        <f aca="false">N(F869)-M869</f>
        <v>0</v>
      </c>
      <c r="O869" s="25" t="n">
        <f aca="false">IF(M869=0,0,N869/M869)</f>
        <v>0</v>
      </c>
      <c r="P869" s="23" t="n">
        <f aca="false">N(F869)-N(G869)</f>
        <v>0</v>
      </c>
      <c r="Q869" s="25" t="n">
        <f aca="false">IF(N(H869)=0,0,N(D869)/H869-1)</f>
        <v>0</v>
      </c>
    </row>
    <row r="870" customFormat="false" ht="15" hidden="false" customHeight="false" outlineLevel="0" collapsed="false">
      <c r="A870" s="21"/>
      <c r="B870" s="8"/>
      <c r="C870" s="8"/>
      <c r="D870" s="19"/>
      <c r="E870" s="19"/>
      <c r="F870" s="19"/>
      <c r="G870" s="19"/>
      <c r="H870" s="19"/>
      <c r="I870" s="22" t="n">
        <f aca="false">IF(A870="",0,DAY(EOMONTH(A870,0)))</f>
        <v>0</v>
      </c>
      <c r="J870" s="23" t="n">
        <f aca="false">N(D870)-N(E870)</f>
        <v>0</v>
      </c>
      <c r="K870" s="23" t="n">
        <f aca="false">IF(I870=0,0,N(D870)/I870)</f>
        <v>0</v>
      </c>
      <c r="L870" s="24" t="n">
        <f aca="false">IF(A870="",0,IFERROR(INDEX(Tariff!$B$6:$F$13,MATCH(C870,Tariff!$A$6:$A$13,0),MATCH(B870,Tariff!$B$5:$F$5,0)),0))</f>
        <v>0</v>
      </c>
      <c r="M870" s="23" t="n">
        <f aca="false">J870*L870</f>
        <v>0</v>
      </c>
      <c r="N870" s="23" t="n">
        <f aca="false">N(F870)-M870</f>
        <v>0</v>
      </c>
      <c r="O870" s="25" t="n">
        <f aca="false">IF(M870=0,0,N870/M870)</f>
        <v>0</v>
      </c>
      <c r="P870" s="23" t="n">
        <f aca="false">N(F870)-N(G870)</f>
        <v>0</v>
      </c>
      <c r="Q870" s="25" t="n">
        <f aca="false">IF(N(H870)=0,0,N(D870)/H870-1)</f>
        <v>0</v>
      </c>
    </row>
    <row r="871" customFormat="false" ht="15" hidden="false" customHeight="false" outlineLevel="0" collapsed="false">
      <c r="A871" s="21"/>
      <c r="B871" s="8"/>
      <c r="C871" s="8"/>
      <c r="D871" s="19"/>
      <c r="E871" s="19"/>
      <c r="F871" s="19"/>
      <c r="G871" s="19"/>
      <c r="H871" s="19"/>
      <c r="I871" s="22" t="n">
        <f aca="false">IF(A871="",0,DAY(EOMONTH(A871,0)))</f>
        <v>0</v>
      </c>
      <c r="J871" s="23" t="n">
        <f aca="false">N(D871)-N(E871)</f>
        <v>0</v>
      </c>
      <c r="K871" s="23" t="n">
        <f aca="false">IF(I871=0,0,N(D871)/I871)</f>
        <v>0</v>
      </c>
      <c r="L871" s="24" t="n">
        <f aca="false">IF(A871="",0,IFERROR(INDEX(Tariff!$B$6:$F$13,MATCH(C871,Tariff!$A$6:$A$13,0),MATCH(B871,Tariff!$B$5:$F$5,0)),0))</f>
        <v>0</v>
      </c>
      <c r="M871" s="23" t="n">
        <f aca="false">J871*L871</f>
        <v>0</v>
      </c>
      <c r="N871" s="23" t="n">
        <f aca="false">N(F871)-M871</f>
        <v>0</v>
      </c>
      <c r="O871" s="25" t="n">
        <f aca="false">IF(M871=0,0,N871/M871)</f>
        <v>0</v>
      </c>
      <c r="P871" s="23" t="n">
        <f aca="false">N(F871)-N(G871)</f>
        <v>0</v>
      </c>
      <c r="Q871" s="25" t="n">
        <f aca="false">IF(N(H871)=0,0,N(D871)/H871-1)</f>
        <v>0</v>
      </c>
    </row>
    <row r="872" customFormat="false" ht="15" hidden="false" customHeight="false" outlineLevel="0" collapsed="false">
      <c r="A872" s="21"/>
      <c r="B872" s="8"/>
      <c r="C872" s="8"/>
      <c r="D872" s="19"/>
      <c r="E872" s="19"/>
      <c r="F872" s="19"/>
      <c r="G872" s="19"/>
      <c r="H872" s="19"/>
      <c r="I872" s="22" t="n">
        <f aca="false">IF(A872="",0,DAY(EOMONTH(A872,0)))</f>
        <v>0</v>
      </c>
      <c r="J872" s="23" t="n">
        <f aca="false">N(D872)-N(E872)</f>
        <v>0</v>
      </c>
      <c r="K872" s="23" t="n">
        <f aca="false">IF(I872=0,0,N(D872)/I872)</f>
        <v>0</v>
      </c>
      <c r="L872" s="24" t="n">
        <f aca="false">IF(A872="",0,IFERROR(INDEX(Tariff!$B$6:$F$13,MATCH(C872,Tariff!$A$6:$A$13,0),MATCH(B872,Tariff!$B$5:$F$5,0)),0))</f>
        <v>0</v>
      </c>
      <c r="M872" s="23" t="n">
        <f aca="false">J872*L872</f>
        <v>0</v>
      </c>
      <c r="N872" s="23" t="n">
        <f aca="false">N(F872)-M872</f>
        <v>0</v>
      </c>
      <c r="O872" s="25" t="n">
        <f aca="false">IF(M872=0,0,N872/M872)</f>
        <v>0</v>
      </c>
      <c r="P872" s="23" t="n">
        <f aca="false">N(F872)-N(G872)</f>
        <v>0</v>
      </c>
      <c r="Q872" s="25" t="n">
        <f aca="false">IF(N(H872)=0,0,N(D872)/H872-1)</f>
        <v>0</v>
      </c>
    </row>
    <row r="873" customFormat="false" ht="15" hidden="false" customHeight="false" outlineLevel="0" collapsed="false">
      <c r="A873" s="21"/>
      <c r="B873" s="8"/>
      <c r="C873" s="8"/>
      <c r="D873" s="19"/>
      <c r="E873" s="19"/>
      <c r="F873" s="19"/>
      <c r="G873" s="19"/>
      <c r="H873" s="19"/>
      <c r="I873" s="22" t="n">
        <f aca="false">IF(A873="",0,DAY(EOMONTH(A873,0)))</f>
        <v>0</v>
      </c>
      <c r="J873" s="23" t="n">
        <f aca="false">N(D873)-N(E873)</f>
        <v>0</v>
      </c>
      <c r="K873" s="23" t="n">
        <f aca="false">IF(I873=0,0,N(D873)/I873)</f>
        <v>0</v>
      </c>
      <c r="L873" s="24" t="n">
        <f aca="false">IF(A873="",0,IFERROR(INDEX(Tariff!$B$6:$F$13,MATCH(C873,Tariff!$A$6:$A$13,0),MATCH(B873,Tariff!$B$5:$F$5,0)),0))</f>
        <v>0</v>
      </c>
      <c r="M873" s="23" t="n">
        <f aca="false">J873*L873</f>
        <v>0</v>
      </c>
      <c r="N873" s="23" t="n">
        <f aca="false">N(F873)-M873</f>
        <v>0</v>
      </c>
      <c r="O873" s="25" t="n">
        <f aca="false">IF(M873=0,0,N873/M873)</f>
        <v>0</v>
      </c>
      <c r="P873" s="23" t="n">
        <f aca="false">N(F873)-N(G873)</f>
        <v>0</v>
      </c>
      <c r="Q873" s="25" t="n">
        <f aca="false">IF(N(H873)=0,0,N(D873)/H873-1)</f>
        <v>0</v>
      </c>
    </row>
    <row r="874" customFormat="false" ht="15" hidden="false" customHeight="false" outlineLevel="0" collapsed="false">
      <c r="A874" s="21"/>
      <c r="B874" s="8"/>
      <c r="C874" s="8"/>
      <c r="D874" s="19"/>
      <c r="E874" s="19"/>
      <c r="F874" s="19"/>
      <c r="G874" s="19"/>
      <c r="H874" s="19"/>
      <c r="I874" s="22" t="n">
        <f aca="false">IF(A874="",0,DAY(EOMONTH(A874,0)))</f>
        <v>0</v>
      </c>
      <c r="J874" s="23" t="n">
        <f aca="false">N(D874)-N(E874)</f>
        <v>0</v>
      </c>
      <c r="K874" s="23" t="n">
        <f aca="false">IF(I874=0,0,N(D874)/I874)</f>
        <v>0</v>
      </c>
      <c r="L874" s="24" t="n">
        <f aca="false">IF(A874="",0,IFERROR(INDEX(Tariff!$B$6:$F$13,MATCH(C874,Tariff!$A$6:$A$13,0),MATCH(B874,Tariff!$B$5:$F$5,0)),0))</f>
        <v>0</v>
      </c>
      <c r="M874" s="23" t="n">
        <f aca="false">J874*L874</f>
        <v>0</v>
      </c>
      <c r="N874" s="23" t="n">
        <f aca="false">N(F874)-M874</f>
        <v>0</v>
      </c>
      <c r="O874" s="25" t="n">
        <f aca="false">IF(M874=0,0,N874/M874)</f>
        <v>0</v>
      </c>
      <c r="P874" s="23" t="n">
        <f aca="false">N(F874)-N(G874)</f>
        <v>0</v>
      </c>
      <c r="Q874" s="25" t="n">
        <f aca="false">IF(N(H874)=0,0,N(D874)/H874-1)</f>
        <v>0</v>
      </c>
    </row>
    <row r="875" customFormat="false" ht="15" hidden="false" customHeight="false" outlineLevel="0" collapsed="false">
      <c r="A875" s="21"/>
      <c r="B875" s="8"/>
      <c r="C875" s="8"/>
      <c r="D875" s="19"/>
      <c r="E875" s="19"/>
      <c r="F875" s="19"/>
      <c r="G875" s="19"/>
      <c r="H875" s="19"/>
      <c r="I875" s="22" t="n">
        <f aca="false">IF(A875="",0,DAY(EOMONTH(A875,0)))</f>
        <v>0</v>
      </c>
      <c r="J875" s="23" t="n">
        <f aca="false">N(D875)-N(E875)</f>
        <v>0</v>
      </c>
      <c r="K875" s="23" t="n">
        <f aca="false">IF(I875=0,0,N(D875)/I875)</f>
        <v>0</v>
      </c>
      <c r="L875" s="24" t="n">
        <f aca="false">IF(A875="",0,IFERROR(INDEX(Tariff!$B$6:$F$13,MATCH(C875,Tariff!$A$6:$A$13,0),MATCH(B875,Tariff!$B$5:$F$5,0)),0))</f>
        <v>0</v>
      </c>
      <c r="M875" s="23" t="n">
        <f aca="false">J875*L875</f>
        <v>0</v>
      </c>
      <c r="N875" s="23" t="n">
        <f aca="false">N(F875)-M875</f>
        <v>0</v>
      </c>
      <c r="O875" s="25" t="n">
        <f aca="false">IF(M875=0,0,N875/M875)</f>
        <v>0</v>
      </c>
      <c r="P875" s="23" t="n">
        <f aca="false">N(F875)-N(G875)</f>
        <v>0</v>
      </c>
      <c r="Q875" s="25" t="n">
        <f aca="false">IF(N(H875)=0,0,N(D875)/H875-1)</f>
        <v>0</v>
      </c>
    </row>
    <row r="876" customFormat="false" ht="15" hidden="false" customHeight="false" outlineLevel="0" collapsed="false">
      <c r="A876" s="21"/>
      <c r="B876" s="8"/>
      <c r="C876" s="8"/>
      <c r="D876" s="19"/>
      <c r="E876" s="19"/>
      <c r="F876" s="19"/>
      <c r="G876" s="19"/>
      <c r="H876" s="19"/>
      <c r="I876" s="22" t="n">
        <f aca="false">IF(A876="",0,DAY(EOMONTH(A876,0)))</f>
        <v>0</v>
      </c>
      <c r="J876" s="23" t="n">
        <f aca="false">N(D876)-N(E876)</f>
        <v>0</v>
      </c>
      <c r="K876" s="23" t="n">
        <f aca="false">IF(I876=0,0,N(D876)/I876)</f>
        <v>0</v>
      </c>
      <c r="L876" s="24" t="n">
        <f aca="false">IF(A876="",0,IFERROR(INDEX(Tariff!$B$6:$F$13,MATCH(C876,Tariff!$A$6:$A$13,0),MATCH(B876,Tariff!$B$5:$F$5,0)),0))</f>
        <v>0</v>
      </c>
      <c r="M876" s="23" t="n">
        <f aca="false">J876*L876</f>
        <v>0</v>
      </c>
      <c r="N876" s="23" t="n">
        <f aca="false">N(F876)-M876</f>
        <v>0</v>
      </c>
      <c r="O876" s="25" t="n">
        <f aca="false">IF(M876=0,0,N876/M876)</f>
        <v>0</v>
      </c>
      <c r="P876" s="23" t="n">
        <f aca="false">N(F876)-N(G876)</f>
        <v>0</v>
      </c>
      <c r="Q876" s="25" t="n">
        <f aca="false">IF(N(H876)=0,0,N(D876)/H876-1)</f>
        <v>0</v>
      </c>
    </row>
    <row r="877" customFormat="false" ht="15" hidden="false" customHeight="false" outlineLevel="0" collapsed="false">
      <c r="A877" s="21"/>
      <c r="B877" s="8"/>
      <c r="C877" s="8"/>
      <c r="D877" s="19"/>
      <c r="E877" s="19"/>
      <c r="F877" s="19"/>
      <c r="G877" s="19"/>
      <c r="H877" s="19"/>
      <c r="I877" s="22" t="n">
        <f aca="false">IF(A877="",0,DAY(EOMONTH(A877,0)))</f>
        <v>0</v>
      </c>
      <c r="J877" s="23" t="n">
        <f aca="false">N(D877)-N(E877)</f>
        <v>0</v>
      </c>
      <c r="K877" s="23" t="n">
        <f aca="false">IF(I877=0,0,N(D877)/I877)</f>
        <v>0</v>
      </c>
      <c r="L877" s="24" t="n">
        <f aca="false">IF(A877="",0,IFERROR(INDEX(Tariff!$B$6:$F$13,MATCH(C877,Tariff!$A$6:$A$13,0),MATCH(B877,Tariff!$B$5:$F$5,0)),0))</f>
        <v>0</v>
      </c>
      <c r="M877" s="23" t="n">
        <f aca="false">J877*L877</f>
        <v>0</v>
      </c>
      <c r="N877" s="23" t="n">
        <f aca="false">N(F877)-M877</f>
        <v>0</v>
      </c>
      <c r="O877" s="25" t="n">
        <f aca="false">IF(M877=0,0,N877/M877)</f>
        <v>0</v>
      </c>
      <c r="P877" s="23" t="n">
        <f aca="false">N(F877)-N(G877)</f>
        <v>0</v>
      </c>
      <c r="Q877" s="25" t="n">
        <f aca="false">IF(N(H877)=0,0,N(D877)/H877-1)</f>
        <v>0</v>
      </c>
    </row>
    <row r="878" customFormat="false" ht="15" hidden="false" customHeight="false" outlineLevel="0" collapsed="false">
      <c r="A878" s="21"/>
      <c r="B878" s="8"/>
      <c r="C878" s="8"/>
      <c r="D878" s="19"/>
      <c r="E878" s="19"/>
      <c r="F878" s="19"/>
      <c r="G878" s="19"/>
      <c r="H878" s="19"/>
      <c r="I878" s="22" t="n">
        <f aca="false">IF(A878="",0,DAY(EOMONTH(A878,0)))</f>
        <v>0</v>
      </c>
      <c r="J878" s="23" t="n">
        <f aca="false">N(D878)-N(E878)</f>
        <v>0</v>
      </c>
      <c r="K878" s="23" t="n">
        <f aca="false">IF(I878=0,0,N(D878)/I878)</f>
        <v>0</v>
      </c>
      <c r="L878" s="24" t="n">
        <f aca="false">IF(A878="",0,IFERROR(INDEX(Tariff!$B$6:$F$13,MATCH(C878,Tariff!$A$6:$A$13,0),MATCH(B878,Tariff!$B$5:$F$5,0)),0))</f>
        <v>0</v>
      </c>
      <c r="M878" s="23" t="n">
        <f aca="false">J878*L878</f>
        <v>0</v>
      </c>
      <c r="N878" s="23" t="n">
        <f aca="false">N(F878)-M878</f>
        <v>0</v>
      </c>
      <c r="O878" s="25" t="n">
        <f aca="false">IF(M878=0,0,N878/M878)</f>
        <v>0</v>
      </c>
      <c r="P878" s="23" t="n">
        <f aca="false">N(F878)-N(G878)</f>
        <v>0</v>
      </c>
      <c r="Q878" s="25" t="n">
        <f aca="false">IF(N(H878)=0,0,N(D878)/H878-1)</f>
        <v>0</v>
      </c>
    </row>
    <row r="879" customFormat="false" ht="15" hidden="false" customHeight="false" outlineLevel="0" collapsed="false">
      <c r="A879" s="21"/>
      <c r="B879" s="8"/>
      <c r="C879" s="8"/>
      <c r="D879" s="19"/>
      <c r="E879" s="19"/>
      <c r="F879" s="19"/>
      <c r="G879" s="19"/>
      <c r="H879" s="19"/>
      <c r="I879" s="22" t="n">
        <f aca="false">IF(A879="",0,DAY(EOMONTH(A879,0)))</f>
        <v>0</v>
      </c>
      <c r="J879" s="23" t="n">
        <f aca="false">N(D879)-N(E879)</f>
        <v>0</v>
      </c>
      <c r="K879" s="23" t="n">
        <f aca="false">IF(I879=0,0,N(D879)/I879)</f>
        <v>0</v>
      </c>
      <c r="L879" s="24" t="n">
        <f aca="false">IF(A879="",0,IFERROR(INDEX(Tariff!$B$6:$F$13,MATCH(C879,Tariff!$A$6:$A$13,0),MATCH(B879,Tariff!$B$5:$F$5,0)),0))</f>
        <v>0</v>
      </c>
      <c r="M879" s="23" t="n">
        <f aca="false">J879*L879</f>
        <v>0</v>
      </c>
      <c r="N879" s="23" t="n">
        <f aca="false">N(F879)-M879</f>
        <v>0</v>
      </c>
      <c r="O879" s="25" t="n">
        <f aca="false">IF(M879=0,0,N879/M879)</f>
        <v>0</v>
      </c>
      <c r="P879" s="23" t="n">
        <f aca="false">N(F879)-N(G879)</f>
        <v>0</v>
      </c>
      <c r="Q879" s="25" t="n">
        <f aca="false">IF(N(H879)=0,0,N(D879)/H879-1)</f>
        <v>0</v>
      </c>
    </row>
    <row r="880" customFormat="false" ht="15" hidden="false" customHeight="false" outlineLevel="0" collapsed="false">
      <c r="A880" s="21"/>
      <c r="B880" s="8"/>
      <c r="C880" s="8"/>
      <c r="D880" s="19"/>
      <c r="E880" s="19"/>
      <c r="F880" s="19"/>
      <c r="G880" s="19"/>
      <c r="H880" s="19"/>
      <c r="I880" s="22" t="n">
        <f aca="false">IF(A880="",0,DAY(EOMONTH(A880,0)))</f>
        <v>0</v>
      </c>
      <c r="J880" s="23" t="n">
        <f aca="false">N(D880)-N(E880)</f>
        <v>0</v>
      </c>
      <c r="K880" s="23" t="n">
        <f aca="false">IF(I880=0,0,N(D880)/I880)</f>
        <v>0</v>
      </c>
      <c r="L880" s="24" t="n">
        <f aca="false">IF(A880="",0,IFERROR(INDEX(Tariff!$B$6:$F$13,MATCH(C880,Tariff!$A$6:$A$13,0),MATCH(B880,Tariff!$B$5:$F$5,0)),0))</f>
        <v>0</v>
      </c>
      <c r="M880" s="23" t="n">
        <f aca="false">J880*L880</f>
        <v>0</v>
      </c>
      <c r="N880" s="23" t="n">
        <f aca="false">N(F880)-M880</f>
        <v>0</v>
      </c>
      <c r="O880" s="25" t="n">
        <f aca="false">IF(M880=0,0,N880/M880)</f>
        <v>0</v>
      </c>
      <c r="P880" s="23" t="n">
        <f aca="false">N(F880)-N(G880)</f>
        <v>0</v>
      </c>
      <c r="Q880" s="25" t="n">
        <f aca="false">IF(N(H880)=0,0,N(D880)/H880-1)</f>
        <v>0</v>
      </c>
    </row>
    <row r="881" customFormat="false" ht="15" hidden="false" customHeight="false" outlineLevel="0" collapsed="false">
      <c r="A881" s="21"/>
      <c r="B881" s="8"/>
      <c r="C881" s="8"/>
      <c r="D881" s="19"/>
      <c r="E881" s="19"/>
      <c r="F881" s="19"/>
      <c r="G881" s="19"/>
      <c r="H881" s="19"/>
      <c r="I881" s="22" t="n">
        <f aca="false">IF(A881="",0,DAY(EOMONTH(A881,0)))</f>
        <v>0</v>
      </c>
      <c r="J881" s="23" t="n">
        <f aca="false">N(D881)-N(E881)</f>
        <v>0</v>
      </c>
      <c r="K881" s="23" t="n">
        <f aca="false">IF(I881=0,0,N(D881)/I881)</f>
        <v>0</v>
      </c>
      <c r="L881" s="24" t="n">
        <f aca="false">IF(A881="",0,IFERROR(INDEX(Tariff!$B$6:$F$13,MATCH(C881,Tariff!$A$6:$A$13,0),MATCH(B881,Tariff!$B$5:$F$5,0)),0))</f>
        <v>0</v>
      </c>
      <c r="M881" s="23" t="n">
        <f aca="false">J881*L881</f>
        <v>0</v>
      </c>
      <c r="N881" s="23" t="n">
        <f aca="false">N(F881)-M881</f>
        <v>0</v>
      </c>
      <c r="O881" s="25" t="n">
        <f aca="false">IF(M881=0,0,N881/M881)</f>
        <v>0</v>
      </c>
      <c r="P881" s="23" t="n">
        <f aca="false">N(F881)-N(G881)</f>
        <v>0</v>
      </c>
      <c r="Q881" s="25" t="n">
        <f aca="false">IF(N(H881)=0,0,N(D881)/H881-1)</f>
        <v>0</v>
      </c>
    </row>
    <row r="882" customFormat="false" ht="15" hidden="false" customHeight="false" outlineLevel="0" collapsed="false">
      <c r="A882" s="21"/>
      <c r="B882" s="8"/>
      <c r="C882" s="8"/>
      <c r="D882" s="19"/>
      <c r="E882" s="19"/>
      <c r="F882" s="19"/>
      <c r="G882" s="19"/>
      <c r="H882" s="19"/>
      <c r="I882" s="22" t="n">
        <f aca="false">IF(A882="",0,DAY(EOMONTH(A882,0)))</f>
        <v>0</v>
      </c>
      <c r="J882" s="23" t="n">
        <f aca="false">N(D882)-N(E882)</f>
        <v>0</v>
      </c>
      <c r="K882" s="23" t="n">
        <f aca="false">IF(I882=0,0,N(D882)/I882)</f>
        <v>0</v>
      </c>
      <c r="L882" s="24" t="n">
        <f aca="false">IF(A882="",0,IFERROR(INDEX(Tariff!$B$6:$F$13,MATCH(C882,Tariff!$A$6:$A$13,0),MATCH(B882,Tariff!$B$5:$F$5,0)),0))</f>
        <v>0</v>
      </c>
      <c r="M882" s="23" t="n">
        <f aca="false">J882*L882</f>
        <v>0</v>
      </c>
      <c r="N882" s="23" t="n">
        <f aca="false">N(F882)-M882</f>
        <v>0</v>
      </c>
      <c r="O882" s="25" t="n">
        <f aca="false">IF(M882=0,0,N882/M882)</f>
        <v>0</v>
      </c>
      <c r="P882" s="23" t="n">
        <f aca="false">N(F882)-N(G882)</f>
        <v>0</v>
      </c>
      <c r="Q882" s="25" t="n">
        <f aca="false">IF(N(H882)=0,0,N(D882)/H882-1)</f>
        <v>0</v>
      </c>
    </row>
    <row r="883" customFormat="false" ht="15" hidden="false" customHeight="false" outlineLevel="0" collapsed="false">
      <c r="A883" s="21"/>
      <c r="B883" s="8"/>
      <c r="C883" s="8"/>
      <c r="D883" s="19"/>
      <c r="E883" s="19"/>
      <c r="F883" s="19"/>
      <c r="G883" s="19"/>
      <c r="H883" s="19"/>
      <c r="I883" s="22" t="n">
        <f aca="false">IF(A883="",0,DAY(EOMONTH(A883,0)))</f>
        <v>0</v>
      </c>
      <c r="J883" s="23" t="n">
        <f aca="false">N(D883)-N(E883)</f>
        <v>0</v>
      </c>
      <c r="K883" s="23" t="n">
        <f aca="false">IF(I883=0,0,N(D883)/I883)</f>
        <v>0</v>
      </c>
      <c r="L883" s="24" t="n">
        <f aca="false">IF(A883="",0,IFERROR(INDEX(Tariff!$B$6:$F$13,MATCH(C883,Tariff!$A$6:$A$13,0),MATCH(B883,Tariff!$B$5:$F$5,0)),0))</f>
        <v>0</v>
      </c>
      <c r="M883" s="23" t="n">
        <f aca="false">J883*L883</f>
        <v>0</v>
      </c>
      <c r="N883" s="23" t="n">
        <f aca="false">N(F883)-M883</f>
        <v>0</v>
      </c>
      <c r="O883" s="25" t="n">
        <f aca="false">IF(M883=0,0,N883/M883)</f>
        <v>0</v>
      </c>
      <c r="P883" s="23" t="n">
        <f aca="false">N(F883)-N(G883)</f>
        <v>0</v>
      </c>
      <c r="Q883" s="25" t="n">
        <f aca="false">IF(N(H883)=0,0,N(D883)/H883-1)</f>
        <v>0</v>
      </c>
    </row>
    <row r="884" customFormat="false" ht="15" hidden="false" customHeight="false" outlineLevel="0" collapsed="false">
      <c r="A884" s="21"/>
      <c r="B884" s="8"/>
      <c r="C884" s="8"/>
      <c r="D884" s="19"/>
      <c r="E884" s="19"/>
      <c r="F884" s="19"/>
      <c r="G884" s="19"/>
      <c r="H884" s="19"/>
      <c r="I884" s="22" t="n">
        <f aca="false">IF(A884="",0,DAY(EOMONTH(A884,0)))</f>
        <v>0</v>
      </c>
      <c r="J884" s="23" t="n">
        <f aca="false">N(D884)-N(E884)</f>
        <v>0</v>
      </c>
      <c r="K884" s="23" t="n">
        <f aca="false">IF(I884=0,0,N(D884)/I884)</f>
        <v>0</v>
      </c>
      <c r="L884" s="24" t="n">
        <f aca="false">IF(A884="",0,IFERROR(INDEX(Tariff!$B$6:$F$13,MATCH(C884,Tariff!$A$6:$A$13,0),MATCH(B884,Tariff!$B$5:$F$5,0)),0))</f>
        <v>0</v>
      </c>
      <c r="M884" s="23" t="n">
        <f aca="false">J884*L884</f>
        <v>0</v>
      </c>
      <c r="N884" s="23" t="n">
        <f aca="false">N(F884)-M884</f>
        <v>0</v>
      </c>
      <c r="O884" s="25" t="n">
        <f aca="false">IF(M884=0,0,N884/M884)</f>
        <v>0</v>
      </c>
      <c r="P884" s="23" t="n">
        <f aca="false">N(F884)-N(G884)</f>
        <v>0</v>
      </c>
      <c r="Q884" s="25" t="n">
        <f aca="false">IF(N(H884)=0,0,N(D884)/H884-1)</f>
        <v>0</v>
      </c>
    </row>
    <row r="885" customFormat="false" ht="15" hidden="false" customHeight="false" outlineLevel="0" collapsed="false">
      <c r="A885" s="21"/>
      <c r="B885" s="8"/>
      <c r="C885" s="8"/>
      <c r="D885" s="19"/>
      <c r="E885" s="19"/>
      <c r="F885" s="19"/>
      <c r="G885" s="19"/>
      <c r="H885" s="19"/>
      <c r="I885" s="22" t="n">
        <f aca="false">IF(A885="",0,DAY(EOMONTH(A885,0)))</f>
        <v>0</v>
      </c>
      <c r="J885" s="23" t="n">
        <f aca="false">N(D885)-N(E885)</f>
        <v>0</v>
      </c>
      <c r="K885" s="23" t="n">
        <f aca="false">IF(I885=0,0,N(D885)/I885)</f>
        <v>0</v>
      </c>
      <c r="L885" s="24" t="n">
        <f aca="false">IF(A885="",0,IFERROR(INDEX(Tariff!$B$6:$F$13,MATCH(C885,Tariff!$A$6:$A$13,0),MATCH(B885,Tariff!$B$5:$F$5,0)),0))</f>
        <v>0</v>
      </c>
      <c r="M885" s="23" t="n">
        <f aca="false">J885*L885</f>
        <v>0</v>
      </c>
      <c r="N885" s="23" t="n">
        <f aca="false">N(F885)-M885</f>
        <v>0</v>
      </c>
      <c r="O885" s="25" t="n">
        <f aca="false">IF(M885=0,0,N885/M885)</f>
        <v>0</v>
      </c>
      <c r="P885" s="23" t="n">
        <f aca="false">N(F885)-N(G885)</f>
        <v>0</v>
      </c>
      <c r="Q885" s="25" t="n">
        <f aca="false">IF(N(H885)=0,0,N(D885)/H885-1)</f>
        <v>0</v>
      </c>
    </row>
    <row r="886" customFormat="false" ht="15" hidden="false" customHeight="false" outlineLevel="0" collapsed="false">
      <c r="A886" s="21"/>
      <c r="B886" s="8"/>
      <c r="C886" s="8"/>
      <c r="D886" s="19"/>
      <c r="E886" s="19"/>
      <c r="F886" s="19"/>
      <c r="G886" s="19"/>
      <c r="H886" s="19"/>
      <c r="I886" s="22" t="n">
        <f aca="false">IF(A886="",0,DAY(EOMONTH(A886,0)))</f>
        <v>0</v>
      </c>
      <c r="J886" s="23" t="n">
        <f aca="false">N(D886)-N(E886)</f>
        <v>0</v>
      </c>
      <c r="K886" s="23" t="n">
        <f aca="false">IF(I886=0,0,N(D886)/I886)</f>
        <v>0</v>
      </c>
      <c r="L886" s="24" t="n">
        <f aca="false">IF(A886="",0,IFERROR(INDEX(Tariff!$B$6:$F$13,MATCH(C886,Tariff!$A$6:$A$13,0),MATCH(B886,Tariff!$B$5:$F$5,0)),0))</f>
        <v>0</v>
      </c>
      <c r="M886" s="23" t="n">
        <f aca="false">J886*L886</f>
        <v>0</v>
      </c>
      <c r="N886" s="23" t="n">
        <f aca="false">N(F886)-M886</f>
        <v>0</v>
      </c>
      <c r="O886" s="25" t="n">
        <f aca="false">IF(M886=0,0,N886/M886)</f>
        <v>0</v>
      </c>
      <c r="P886" s="23" t="n">
        <f aca="false">N(F886)-N(G886)</f>
        <v>0</v>
      </c>
      <c r="Q886" s="25" t="n">
        <f aca="false">IF(N(H886)=0,0,N(D886)/H886-1)</f>
        <v>0</v>
      </c>
    </row>
    <row r="887" customFormat="false" ht="15" hidden="false" customHeight="false" outlineLevel="0" collapsed="false">
      <c r="A887" s="21"/>
      <c r="B887" s="8"/>
      <c r="C887" s="8"/>
      <c r="D887" s="19"/>
      <c r="E887" s="19"/>
      <c r="F887" s="19"/>
      <c r="G887" s="19"/>
      <c r="H887" s="19"/>
      <c r="I887" s="22" t="n">
        <f aca="false">IF(A887="",0,DAY(EOMONTH(A887,0)))</f>
        <v>0</v>
      </c>
      <c r="J887" s="23" t="n">
        <f aca="false">N(D887)-N(E887)</f>
        <v>0</v>
      </c>
      <c r="K887" s="23" t="n">
        <f aca="false">IF(I887=0,0,N(D887)/I887)</f>
        <v>0</v>
      </c>
      <c r="L887" s="24" t="n">
        <f aca="false">IF(A887="",0,IFERROR(INDEX(Tariff!$B$6:$F$13,MATCH(C887,Tariff!$A$6:$A$13,0),MATCH(B887,Tariff!$B$5:$F$5,0)),0))</f>
        <v>0</v>
      </c>
      <c r="M887" s="23" t="n">
        <f aca="false">J887*L887</f>
        <v>0</v>
      </c>
      <c r="N887" s="23" t="n">
        <f aca="false">N(F887)-M887</f>
        <v>0</v>
      </c>
      <c r="O887" s="25" t="n">
        <f aca="false">IF(M887=0,0,N887/M887)</f>
        <v>0</v>
      </c>
      <c r="P887" s="23" t="n">
        <f aca="false">N(F887)-N(G887)</f>
        <v>0</v>
      </c>
      <c r="Q887" s="25" t="n">
        <f aca="false">IF(N(H887)=0,0,N(D887)/H887-1)</f>
        <v>0</v>
      </c>
    </row>
    <row r="888" customFormat="false" ht="15" hidden="false" customHeight="false" outlineLevel="0" collapsed="false">
      <c r="A888" s="21"/>
      <c r="B888" s="8"/>
      <c r="C888" s="8"/>
      <c r="D888" s="19"/>
      <c r="E888" s="19"/>
      <c r="F888" s="19"/>
      <c r="G888" s="19"/>
      <c r="H888" s="19"/>
      <c r="I888" s="22" t="n">
        <f aca="false">IF(A888="",0,DAY(EOMONTH(A888,0)))</f>
        <v>0</v>
      </c>
      <c r="J888" s="23" t="n">
        <f aca="false">N(D888)-N(E888)</f>
        <v>0</v>
      </c>
      <c r="K888" s="23" t="n">
        <f aca="false">IF(I888=0,0,N(D888)/I888)</f>
        <v>0</v>
      </c>
      <c r="L888" s="24" t="n">
        <f aca="false">IF(A888="",0,IFERROR(INDEX(Tariff!$B$6:$F$13,MATCH(C888,Tariff!$A$6:$A$13,0),MATCH(B888,Tariff!$B$5:$F$5,0)),0))</f>
        <v>0</v>
      </c>
      <c r="M888" s="23" t="n">
        <f aca="false">J888*L888</f>
        <v>0</v>
      </c>
      <c r="N888" s="23" t="n">
        <f aca="false">N(F888)-M888</f>
        <v>0</v>
      </c>
      <c r="O888" s="25" t="n">
        <f aca="false">IF(M888=0,0,N888/M888)</f>
        <v>0</v>
      </c>
      <c r="P888" s="23" t="n">
        <f aca="false">N(F888)-N(G888)</f>
        <v>0</v>
      </c>
      <c r="Q888" s="25" t="n">
        <f aca="false">IF(N(H888)=0,0,N(D888)/H888-1)</f>
        <v>0</v>
      </c>
    </row>
    <row r="889" customFormat="false" ht="15" hidden="false" customHeight="false" outlineLevel="0" collapsed="false">
      <c r="A889" s="21"/>
      <c r="B889" s="8"/>
      <c r="C889" s="8"/>
      <c r="D889" s="19"/>
      <c r="E889" s="19"/>
      <c r="F889" s="19"/>
      <c r="G889" s="19"/>
      <c r="H889" s="19"/>
      <c r="I889" s="22" t="n">
        <f aca="false">IF(A889="",0,DAY(EOMONTH(A889,0)))</f>
        <v>0</v>
      </c>
      <c r="J889" s="23" t="n">
        <f aca="false">N(D889)-N(E889)</f>
        <v>0</v>
      </c>
      <c r="K889" s="23" t="n">
        <f aca="false">IF(I889=0,0,N(D889)/I889)</f>
        <v>0</v>
      </c>
      <c r="L889" s="24" t="n">
        <f aca="false">IF(A889="",0,IFERROR(INDEX(Tariff!$B$6:$F$13,MATCH(C889,Tariff!$A$6:$A$13,0),MATCH(B889,Tariff!$B$5:$F$5,0)),0))</f>
        <v>0</v>
      </c>
      <c r="M889" s="23" t="n">
        <f aca="false">J889*L889</f>
        <v>0</v>
      </c>
      <c r="N889" s="23" t="n">
        <f aca="false">N(F889)-M889</f>
        <v>0</v>
      </c>
      <c r="O889" s="25" t="n">
        <f aca="false">IF(M889=0,0,N889/M889)</f>
        <v>0</v>
      </c>
      <c r="P889" s="23" t="n">
        <f aca="false">N(F889)-N(G889)</f>
        <v>0</v>
      </c>
      <c r="Q889" s="25" t="n">
        <f aca="false">IF(N(H889)=0,0,N(D889)/H889-1)</f>
        <v>0</v>
      </c>
    </row>
    <row r="890" customFormat="false" ht="15" hidden="false" customHeight="false" outlineLevel="0" collapsed="false">
      <c r="A890" s="21"/>
      <c r="B890" s="8"/>
      <c r="C890" s="8"/>
      <c r="D890" s="19"/>
      <c r="E890" s="19"/>
      <c r="F890" s="19"/>
      <c r="G890" s="19"/>
      <c r="H890" s="19"/>
      <c r="I890" s="22" t="n">
        <f aca="false">IF(A890="",0,DAY(EOMONTH(A890,0)))</f>
        <v>0</v>
      </c>
      <c r="J890" s="23" t="n">
        <f aca="false">N(D890)-N(E890)</f>
        <v>0</v>
      </c>
      <c r="K890" s="23" t="n">
        <f aca="false">IF(I890=0,0,N(D890)/I890)</f>
        <v>0</v>
      </c>
      <c r="L890" s="24" t="n">
        <f aca="false">IF(A890="",0,IFERROR(INDEX(Tariff!$B$6:$F$13,MATCH(C890,Tariff!$A$6:$A$13,0),MATCH(B890,Tariff!$B$5:$F$5,0)),0))</f>
        <v>0</v>
      </c>
      <c r="M890" s="23" t="n">
        <f aca="false">J890*L890</f>
        <v>0</v>
      </c>
      <c r="N890" s="23" t="n">
        <f aca="false">N(F890)-M890</f>
        <v>0</v>
      </c>
      <c r="O890" s="25" t="n">
        <f aca="false">IF(M890=0,0,N890/M890)</f>
        <v>0</v>
      </c>
      <c r="P890" s="23" t="n">
        <f aca="false">N(F890)-N(G890)</f>
        <v>0</v>
      </c>
      <c r="Q890" s="25" t="n">
        <f aca="false">IF(N(H890)=0,0,N(D890)/H890-1)</f>
        <v>0</v>
      </c>
    </row>
    <row r="891" customFormat="false" ht="15" hidden="false" customHeight="false" outlineLevel="0" collapsed="false">
      <c r="A891" s="21"/>
      <c r="B891" s="8"/>
      <c r="C891" s="8"/>
      <c r="D891" s="19"/>
      <c r="E891" s="19"/>
      <c r="F891" s="19"/>
      <c r="G891" s="19"/>
      <c r="H891" s="19"/>
      <c r="I891" s="22" t="n">
        <f aca="false">IF(A891="",0,DAY(EOMONTH(A891,0)))</f>
        <v>0</v>
      </c>
      <c r="J891" s="23" t="n">
        <f aca="false">N(D891)-N(E891)</f>
        <v>0</v>
      </c>
      <c r="K891" s="23" t="n">
        <f aca="false">IF(I891=0,0,N(D891)/I891)</f>
        <v>0</v>
      </c>
      <c r="L891" s="24" t="n">
        <f aca="false">IF(A891="",0,IFERROR(INDEX(Tariff!$B$6:$F$13,MATCH(C891,Tariff!$A$6:$A$13,0),MATCH(B891,Tariff!$B$5:$F$5,0)),0))</f>
        <v>0</v>
      </c>
      <c r="M891" s="23" t="n">
        <f aca="false">J891*L891</f>
        <v>0</v>
      </c>
      <c r="N891" s="23" t="n">
        <f aca="false">N(F891)-M891</f>
        <v>0</v>
      </c>
      <c r="O891" s="25" t="n">
        <f aca="false">IF(M891=0,0,N891/M891)</f>
        <v>0</v>
      </c>
      <c r="P891" s="23" t="n">
        <f aca="false">N(F891)-N(G891)</f>
        <v>0</v>
      </c>
      <c r="Q891" s="25" t="n">
        <f aca="false">IF(N(H891)=0,0,N(D891)/H891-1)</f>
        <v>0</v>
      </c>
    </row>
    <row r="892" customFormat="false" ht="15" hidden="false" customHeight="false" outlineLevel="0" collapsed="false">
      <c r="A892" s="21"/>
      <c r="B892" s="8"/>
      <c r="C892" s="8"/>
      <c r="D892" s="19"/>
      <c r="E892" s="19"/>
      <c r="F892" s="19"/>
      <c r="G892" s="19"/>
      <c r="H892" s="19"/>
      <c r="I892" s="22" t="n">
        <f aca="false">IF(A892="",0,DAY(EOMONTH(A892,0)))</f>
        <v>0</v>
      </c>
      <c r="J892" s="23" t="n">
        <f aca="false">N(D892)-N(E892)</f>
        <v>0</v>
      </c>
      <c r="K892" s="23" t="n">
        <f aca="false">IF(I892=0,0,N(D892)/I892)</f>
        <v>0</v>
      </c>
      <c r="L892" s="24" t="n">
        <f aca="false">IF(A892="",0,IFERROR(INDEX(Tariff!$B$6:$F$13,MATCH(C892,Tariff!$A$6:$A$13,0),MATCH(B892,Tariff!$B$5:$F$5,0)),0))</f>
        <v>0</v>
      </c>
      <c r="M892" s="23" t="n">
        <f aca="false">J892*L892</f>
        <v>0</v>
      </c>
      <c r="N892" s="23" t="n">
        <f aca="false">N(F892)-M892</f>
        <v>0</v>
      </c>
      <c r="O892" s="25" t="n">
        <f aca="false">IF(M892=0,0,N892/M892)</f>
        <v>0</v>
      </c>
      <c r="P892" s="23" t="n">
        <f aca="false">N(F892)-N(G892)</f>
        <v>0</v>
      </c>
      <c r="Q892" s="25" t="n">
        <f aca="false">IF(N(H892)=0,0,N(D892)/H892-1)</f>
        <v>0</v>
      </c>
    </row>
    <row r="893" customFormat="false" ht="15" hidden="false" customHeight="false" outlineLevel="0" collapsed="false">
      <c r="A893" s="21"/>
      <c r="B893" s="8"/>
      <c r="C893" s="8"/>
      <c r="D893" s="19"/>
      <c r="E893" s="19"/>
      <c r="F893" s="19"/>
      <c r="G893" s="19"/>
      <c r="H893" s="19"/>
      <c r="I893" s="22" t="n">
        <f aca="false">IF(A893="",0,DAY(EOMONTH(A893,0)))</f>
        <v>0</v>
      </c>
      <c r="J893" s="23" t="n">
        <f aca="false">N(D893)-N(E893)</f>
        <v>0</v>
      </c>
      <c r="K893" s="23" t="n">
        <f aca="false">IF(I893=0,0,N(D893)/I893)</f>
        <v>0</v>
      </c>
      <c r="L893" s="24" t="n">
        <f aca="false">IF(A893="",0,IFERROR(INDEX(Tariff!$B$6:$F$13,MATCH(C893,Tariff!$A$6:$A$13,0),MATCH(B893,Tariff!$B$5:$F$5,0)),0))</f>
        <v>0</v>
      </c>
      <c r="M893" s="23" t="n">
        <f aca="false">J893*L893</f>
        <v>0</v>
      </c>
      <c r="N893" s="23" t="n">
        <f aca="false">N(F893)-M893</f>
        <v>0</v>
      </c>
      <c r="O893" s="25" t="n">
        <f aca="false">IF(M893=0,0,N893/M893)</f>
        <v>0</v>
      </c>
      <c r="P893" s="23" t="n">
        <f aca="false">N(F893)-N(G893)</f>
        <v>0</v>
      </c>
      <c r="Q893" s="25" t="n">
        <f aca="false">IF(N(H893)=0,0,N(D893)/H893-1)</f>
        <v>0</v>
      </c>
    </row>
    <row r="894" customFormat="false" ht="15" hidden="false" customHeight="false" outlineLevel="0" collapsed="false">
      <c r="A894" s="21"/>
      <c r="B894" s="8"/>
      <c r="C894" s="8"/>
      <c r="D894" s="19"/>
      <c r="E894" s="19"/>
      <c r="F894" s="19"/>
      <c r="G894" s="19"/>
      <c r="H894" s="19"/>
      <c r="I894" s="22" t="n">
        <f aca="false">IF(A894="",0,DAY(EOMONTH(A894,0)))</f>
        <v>0</v>
      </c>
      <c r="J894" s="23" t="n">
        <f aca="false">N(D894)-N(E894)</f>
        <v>0</v>
      </c>
      <c r="K894" s="23" t="n">
        <f aca="false">IF(I894=0,0,N(D894)/I894)</f>
        <v>0</v>
      </c>
      <c r="L894" s="24" t="n">
        <f aca="false">IF(A894="",0,IFERROR(INDEX(Tariff!$B$6:$F$13,MATCH(C894,Tariff!$A$6:$A$13,0),MATCH(B894,Tariff!$B$5:$F$5,0)),0))</f>
        <v>0</v>
      </c>
      <c r="M894" s="23" t="n">
        <f aca="false">J894*L894</f>
        <v>0</v>
      </c>
      <c r="N894" s="23" t="n">
        <f aca="false">N(F894)-M894</f>
        <v>0</v>
      </c>
      <c r="O894" s="25" t="n">
        <f aca="false">IF(M894=0,0,N894/M894)</f>
        <v>0</v>
      </c>
      <c r="P894" s="23" t="n">
        <f aca="false">N(F894)-N(G894)</f>
        <v>0</v>
      </c>
      <c r="Q894" s="25" t="n">
        <f aca="false">IF(N(H894)=0,0,N(D894)/H894-1)</f>
        <v>0</v>
      </c>
    </row>
    <row r="895" customFormat="false" ht="15" hidden="false" customHeight="false" outlineLevel="0" collapsed="false">
      <c r="A895" s="21"/>
      <c r="B895" s="8"/>
      <c r="C895" s="8"/>
      <c r="D895" s="19"/>
      <c r="E895" s="19"/>
      <c r="F895" s="19"/>
      <c r="G895" s="19"/>
      <c r="H895" s="19"/>
      <c r="I895" s="22" t="n">
        <f aca="false">IF(A895="",0,DAY(EOMONTH(A895,0)))</f>
        <v>0</v>
      </c>
      <c r="J895" s="23" t="n">
        <f aca="false">N(D895)-N(E895)</f>
        <v>0</v>
      </c>
      <c r="K895" s="23" t="n">
        <f aca="false">IF(I895=0,0,N(D895)/I895)</f>
        <v>0</v>
      </c>
      <c r="L895" s="24" t="n">
        <f aca="false">IF(A895="",0,IFERROR(INDEX(Tariff!$B$6:$F$13,MATCH(C895,Tariff!$A$6:$A$13,0),MATCH(B895,Tariff!$B$5:$F$5,0)),0))</f>
        <v>0</v>
      </c>
      <c r="M895" s="23" t="n">
        <f aca="false">J895*L895</f>
        <v>0</v>
      </c>
      <c r="N895" s="23" t="n">
        <f aca="false">N(F895)-M895</f>
        <v>0</v>
      </c>
      <c r="O895" s="25" t="n">
        <f aca="false">IF(M895=0,0,N895/M895)</f>
        <v>0</v>
      </c>
      <c r="P895" s="23" t="n">
        <f aca="false">N(F895)-N(G895)</f>
        <v>0</v>
      </c>
      <c r="Q895" s="25" t="n">
        <f aca="false">IF(N(H895)=0,0,N(D895)/H895-1)</f>
        <v>0</v>
      </c>
    </row>
    <row r="896" customFormat="false" ht="15" hidden="false" customHeight="false" outlineLevel="0" collapsed="false">
      <c r="A896" s="21"/>
      <c r="B896" s="8"/>
      <c r="C896" s="8"/>
      <c r="D896" s="19"/>
      <c r="E896" s="19"/>
      <c r="F896" s="19"/>
      <c r="G896" s="19"/>
      <c r="H896" s="19"/>
      <c r="I896" s="22" t="n">
        <f aca="false">IF(A896="",0,DAY(EOMONTH(A896,0)))</f>
        <v>0</v>
      </c>
      <c r="J896" s="23" t="n">
        <f aca="false">N(D896)-N(E896)</f>
        <v>0</v>
      </c>
      <c r="K896" s="23" t="n">
        <f aca="false">IF(I896=0,0,N(D896)/I896)</f>
        <v>0</v>
      </c>
      <c r="L896" s="24" t="n">
        <f aca="false">IF(A896="",0,IFERROR(INDEX(Tariff!$B$6:$F$13,MATCH(C896,Tariff!$A$6:$A$13,0),MATCH(B896,Tariff!$B$5:$F$5,0)),0))</f>
        <v>0</v>
      </c>
      <c r="M896" s="23" t="n">
        <f aca="false">J896*L896</f>
        <v>0</v>
      </c>
      <c r="N896" s="23" t="n">
        <f aca="false">N(F896)-M896</f>
        <v>0</v>
      </c>
      <c r="O896" s="25" t="n">
        <f aca="false">IF(M896=0,0,N896/M896)</f>
        <v>0</v>
      </c>
      <c r="P896" s="23" t="n">
        <f aca="false">N(F896)-N(G896)</f>
        <v>0</v>
      </c>
      <c r="Q896" s="25" t="n">
        <f aca="false">IF(N(H896)=0,0,N(D896)/H896-1)</f>
        <v>0</v>
      </c>
    </row>
    <row r="897" customFormat="false" ht="15" hidden="false" customHeight="false" outlineLevel="0" collapsed="false">
      <c r="A897" s="21"/>
      <c r="B897" s="8"/>
      <c r="C897" s="8"/>
      <c r="D897" s="19"/>
      <c r="E897" s="19"/>
      <c r="F897" s="19"/>
      <c r="G897" s="19"/>
      <c r="H897" s="19"/>
      <c r="I897" s="22" t="n">
        <f aca="false">IF(A897="",0,DAY(EOMONTH(A897,0)))</f>
        <v>0</v>
      </c>
      <c r="J897" s="23" t="n">
        <f aca="false">N(D897)-N(E897)</f>
        <v>0</v>
      </c>
      <c r="K897" s="23" t="n">
        <f aca="false">IF(I897=0,0,N(D897)/I897)</f>
        <v>0</v>
      </c>
      <c r="L897" s="24" t="n">
        <f aca="false">IF(A897="",0,IFERROR(INDEX(Tariff!$B$6:$F$13,MATCH(C897,Tariff!$A$6:$A$13,0),MATCH(B897,Tariff!$B$5:$F$5,0)),0))</f>
        <v>0</v>
      </c>
      <c r="M897" s="23" t="n">
        <f aca="false">J897*L897</f>
        <v>0</v>
      </c>
      <c r="N897" s="23" t="n">
        <f aca="false">N(F897)-M897</f>
        <v>0</v>
      </c>
      <c r="O897" s="25" t="n">
        <f aca="false">IF(M897=0,0,N897/M897)</f>
        <v>0</v>
      </c>
      <c r="P897" s="23" t="n">
        <f aca="false">N(F897)-N(G897)</f>
        <v>0</v>
      </c>
      <c r="Q897" s="25" t="n">
        <f aca="false">IF(N(H897)=0,0,N(D897)/H897-1)</f>
        <v>0</v>
      </c>
    </row>
    <row r="898" customFormat="false" ht="15" hidden="false" customHeight="false" outlineLevel="0" collapsed="false">
      <c r="A898" s="21"/>
      <c r="B898" s="8"/>
      <c r="C898" s="8"/>
      <c r="D898" s="19"/>
      <c r="E898" s="19"/>
      <c r="F898" s="19"/>
      <c r="G898" s="19"/>
      <c r="H898" s="19"/>
      <c r="I898" s="22" t="n">
        <f aca="false">IF(A898="",0,DAY(EOMONTH(A898,0)))</f>
        <v>0</v>
      </c>
      <c r="J898" s="23" t="n">
        <f aca="false">N(D898)-N(E898)</f>
        <v>0</v>
      </c>
      <c r="K898" s="23" t="n">
        <f aca="false">IF(I898=0,0,N(D898)/I898)</f>
        <v>0</v>
      </c>
      <c r="L898" s="24" t="n">
        <f aca="false">IF(A898="",0,IFERROR(INDEX(Tariff!$B$6:$F$13,MATCH(C898,Tariff!$A$6:$A$13,0),MATCH(B898,Tariff!$B$5:$F$5,0)),0))</f>
        <v>0</v>
      </c>
      <c r="M898" s="23" t="n">
        <f aca="false">J898*L898</f>
        <v>0</v>
      </c>
      <c r="N898" s="23" t="n">
        <f aca="false">N(F898)-M898</f>
        <v>0</v>
      </c>
      <c r="O898" s="25" t="n">
        <f aca="false">IF(M898=0,0,N898/M898)</f>
        <v>0</v>
      </c>
      <c r="P898" s="23" t="n">
        <f aca="false">N(F898)-N(G898)</f>
        <v>0</v>
      </c>
      <c r="Q898" s="25" t="n">
        <f aca="false">IF(N(H898)=0,0,N(D898)/H898-1)</f>
        <v>0</v>
      </c>
    </row>
    <row r="899" customFormat="false" ht="15" hidden="false" customHeight="false" outlineLevel="0" collapsed="false">
      <c r="A899" s="21"/>
      <c r="B899" s="8"/>
      <c r="C899" s="8"/>
      <c r="D899" s="19"/>
      <c r="E899" s="19"/>
      <c r="F899" s="19"/>
      <c r="G899" s="19"/>
      <c r="H899" s="19"/>
      <c r="I899" s="22" t="n">
        <f aca="false">IF(A899="",0,DAY(EOMONTH(A899,0)))</f>
        <v>0</v>
      </c>
      <c r="J899" s="23" t="n">
        <f aca="false">N(D899)-N(E899)</f>
        <v>0</v>
      </c>
      <c r="K899" s="23" t="n">
        <f aca="false">IF(I899=0,0,N(D899)/I899)</f>
        <v>0</v>
      </c>
      <c r="L899" s="24" t="n">
        <f aca="false">IF(A899="",0,IFERROR(INDEX(Tariff!$B$6:$F$13,MATCH(C899,Tariff!$A$6:$A$13,0),MATCH(B899,Tariff!$B$5:$F$5,0)),0))</f>
        <v>0</v>
      </c>
      <c r="M899" s="23" t="n">
        <f aca="false">J899*L899</f>
        <v>0</v>
      </c>
      <c r="N899" s="23" t="n">
        <f aca="false">N(F899)-M899</f>
        <v>0</v>
      </c>
      <c r="O899" s="25" t="n">
        <f aca="false">IF(M899=0,0,N899/M899)</f>
        <v>0</v>
      </c>
      <c r="P899" s="23" t="n">
        <f aca="false">N(F899)-N(G899)</f>
        <v>0</v>
      </c>
      <c r="Q899" s="25" t="n">
        <f aca="false">IF(N(H899)=0,0,N(D899)/H899-1)</f>
        <v>0</v>
      </c>
    </row>
    <row r="900" customFormat="false" ht="15" hidden="false" customHeight="false" outlineLevel="0" collapsed="false">
      <c r="A900" s="21"/>
      <c r="B900" s="8"/>
      <c r="C900" s="8"/>
      <c r="D900" s="19"/>
      <c r="E900" s="19"/>
      <c r="F900" s="19"/>
      <c r="G900" s="19"/>
      <c r="H900" s="19"/>
      <c r="I900" s="22" t="n">
        <f aca="false">IF(A900="",0,DAY(EOMONTH(A900,0)))</f>
        <v>0</v>
      </c>
      <c r="J900" s="23" t="n">
        <f aca="false">N(D900)-N(E900)</f>
        <v>0</v>
      </c>
      <c r="K900" s="23" t="n">
        <f aca="false">IF(I900=0,0,N(D900)/I900)</f>
        <v>0</v>
      </c>
      <c r="L900" s="24" t="n">
        <f aca="false">IF(A900="",0,IFERROR(INDEX(Tariff!$B$6:$F$13,MATCH(C900,Tariff!$A$6:$A$13,0),MATCH(B900,Tariff!$B$5:$F$5,0)),0))</f>
        <v>0</v>
      </c>
      <c r="M900" s="23" t="n">
        <f aca="false">J900*L900</f>
        <v>0</v>
      </c>
      <c r="N900" s="23" t="n">
        <f aca="false">N(F900)-M900</f>
        <v>0</v>
      </c>
      <c r="O900" s="25" t="n">
        <f aca="false">IF(M900=0,0,N900/M900)</f>
        <v>0</v>
      </c>
      <c r="P900" s="23" t="n">
        <f aca="false">N(F900)-N(G900)</f>
        <v>0</v>
      </c>
      <c r="Q900" s="25" t="n">
        <f aca="false">IF(N(H900)=0,0,N(D900)/H900-1)</f>
        <v>0</v>
      </c>
    </row>
    <row r="901" customFormat="false" ht="15" hidden="false" customHeight="false" outlineLevel="0" collapsed="false">
      <c r="A901" s="21"/>
      <c r="B901" s="8"/>
      <c r="C901" s="8"/>
      <c r="D901" s="19"/>
      <c r="E901" s="19"/>
      <c r="F901" s="19"/>
      <c r="G901" s="19"/>
      <c r="H901" s="19"/>
      <c r="I901" s="22" t="n">
        <f aca="false">IF(A901="",0,DAY(EOMONTH(A901,0)))</f>
        <v>0</v>
      </c>
      <c r="J901" s="23" t="n">
        <f aca="false">N(D901)-N(E901)</f>
        <v>0</v>
      </c>
      <c r="K901" s="23" t="n">
        <f aca="false">IF(I901=0,0,N(D901)/I901)</f>
        <v>0</v>
      </c>
      <c r="L901" s="24" t="n">
        <f aca="false">IF(A901="",0,IFERROR(INDEX(Tariff!$B$6:$F$13,MATCH(C901,Tariff!$A$6:$A$13,0),MATCH(B901,Tariff!$B$5:$F$5,0)),0))</f>
        <v>0</v>
      </c>
      <c r="M901" s="23" t="n">
        <f aca="false">J901*L901</f>
        <v>0</v>
      </c>
      <c r="N901" s="23" t="n">
        <f aca="false">N(F901)-M901</f>
        <v>0</v>
      </c>
      <c r="O901" s="25" t="n">
        <f aca="false">IF(M901=0,0,N901/M901)</f>
        <v>0</v>
      </c>
      <c r="P901" s="23" t="n">
        <f aca="false">N(F901)-N(G901)</f>
        <v>0</v>
      </c>
      <c r="Q901" s="25" t="n">
        <f aca="false">IF(N(H901)=0,0,N(D901)/H901-1)</f>
        <v>0</v>
      </c>
    </row>
    <row r="902" customFormat="false" ht="15" hidden="false" customHeight="false" outlineLevel="0" collapsed="false">
      <c r="A902" s="21"/>
      <c r="B902" s="8"/>
      <c r="C902" s="8"/>
      <c r="D902" s="19"/>
      <c r="E902" s="19"/>
      <c r="F902" s="19"/>
      <c r="G902" s="19"/>
      <c r="H902" s="19"/>
      <c r="I902" s="22" t="n">
        <f aca="false">IF(A902="",0,DAY(EOMONTH(A902,0)))</f>
        <v>0</v>
      </c>
      <c r="J902" s="23" t="n">
        <f aca="false">N(D902)-N(E902)</f>
        <v>0</v>
      </c>
      <c r="K902" s="23" t="n">
        <f aca="false">IF(I902=0,0,N(D902)/I902)</f>
        <v>0</v>
      </c>
      <c r="L902" s="24" t="n">
        <f aca="false">IF(A902="",0,IFERROR(INDEX(Tariff!$B$6:$F$13,MATCH(C902,Tariff!$A$6:$A$13,0),MATCH(B902,Tariff!$B$5:$F$5,0)),0))</f>
        <v>0</v>
      </c>
      <c r="M902" s="23" t="n">
        <f aca="false">J902*L902</f>
        <v>0</v>
      </c>
      <c r="N902" s="23" t="n">
        <f aca="false">N(F902)-M902</f>
        <v>0</v>
      </c>
      <c r="O902" s="25" t="n">
        <f aca="false">IF(M902=0,0,N902/M902)</f>
        <v>0</v>
      </c>
      <c r="P902" s="23" t="n">
        <f aca="false">N(F902)-N(G902)</f>
        <v>0</v>
      </c>
      <c r="Q902" s="25" t="n">
        <f aca="false">IF(N(H902)=0,0,N(D902)/H902-1)</f>
        <v>0</v>
      </c>
    </row>
    <row r="903" customFormat="false" ht="15" hidden="false" customHeight="false" outlineLevel="0" collapsed="false">
      <c r="A903" s="21"/>
      <c r="B903" s="8"/>
      <c r="C903" s="8"/>
      <c r="D903" s="19"/>
      <c r="E903" s="19"/>
      <c r="F903" s="19"/>
      <c r="G903" s="19"/>
      <c r="H903" s="19"/>
      <c r="I903" s="22" t="n">
        <f aca="false">IF(A903="",0,DAY(EOMONTH(A903,0)))</f>
        <v>0</v>
      </c>
      <c r="J903" s="23" t="n">
        <f aca="false">N(D903)-N(E903)</f>
        <v>0</v>
      </c>
      <c r="K903" s="23" t="n">
        <f aca="false">IF(I903=0,0,N(D903)/I903)</f>
        <v>0</v>
      </c>
      <c r="L903" s="24" t="n">
        <f aca="false">IF(A903="",0,IFERROR(INDEX(Tariff!$B$6:$F$13,MATCH(C903,Tariff!$A$6:$A$13,0),MATCH(B903,Tariff!$B$5:$F$5,0)),0))</f>
        <v>0</v>
      </c>
      <c r="M903" s="23" t="n">
        <f aca="false">J903*L903</f>
        <v>0</v>
      </c>
      <c r="N903" s="23" t="n">
        <f aca="false">N(F903)-M903</f>
        <v>0</v>
      </c>
      <c r="O903" s="25" t="n">
        <f aca="false">IF(M903=0,0,N903/M903)</f>
        <v>0</v>
      </c>
      <c r="P903" s="23" t="n">
        <f aca="false">N(F903)-N(G903)</f>
        <v>0</v>
      </c>
      <c r="Q903" s="25" t="n">
        <f aca="false">IF(N(H903)=0,0,N(D903)/H903-1)</f>
        <v>0</v>
      </c>
    </row>
    <row r="904" customFormat="false" ht="15" hidden="false" customHeight="false" outlineLevel="0" collapsed="false">
      <c r="A904" s="21"/>
      <c r="B904" s="8"/>
      <c r="C904" s="8"/>
      <c r="D904" s="19"/>
      <c r="E904" s="19"/>
      <c r="F904" s="19"/>
      <c r="G904" s="19"/>
      <c r="H904" s="19"/>
      <c r="I904" s="22" t="n">
        <f aca="false">IF(A904="",0,DAY(EOMONTH(A904,0)))</f>
        <v>0</v>
      </c>
      <c r="J904" s="23" t="n">
        <f aca="false">N(D904)-N(E904)</f>
        <v>0</v>
      </c>
      <c r="K904" s="23" t="n">
        <f aca="false">IF(I904=0,0,N(D904)/I904)</f>
        <v>0</v>
      </c>
      <c r="L904" s="24" t="n">
        <f aca="false">IF(A904="",0,IFERROR(INDEX(Tariff!$B$6:$F$13,MATCH(C904,Tariff!$A$6:$A$13,0),MATCH(B904,Tariff!$B$5:$F$5,0)),0))</f>
        <v>0</v>
      </c>
      <c r="M904" s="23" t="n">
        <f aca="false">J904*L904</f>
        <v>0</v>
      </c>
      <c r="N904" s="23" t="n">
        <f aca="false">N(F904)-M904</f>
        <v>0</v>
      </c>
      <c r="O904" s="25" t="n">
        <f aca="false">IF(M904=0,0,N904/M904)</f>
        <v>0</v>
      </c>
      <c r="P904" s="23" t="n">
        <f aca="false">N(F904)-N(G904)</f>
        <v>0</v>
      </c>
      <c r="Q904" s="25" t="n">
        <f aca="false">IF(N(H904)=0,0,N(D904)/H904-1)</f>
        <v>0</v>
      </c>
    </row>
    <row r="905" customFormat="false" ht="15" hidden="false" customHeight="false" outlineLevel="0" collapsed="false">
      <c r="A905" s="21"/>
      <c r="B905" s="8"/>
      <c r="C905" s="8"/>
      <c r="D905" s="19"/>
      <c r="E905" s="19"/>
      <c r="F905" s="19"/>
      <c r="G905" s="19"/>
      <c r="H905" s="19"/>
      <c r="I905" s="22" t="n">
        <f aca="false">IF(A905="",0,DAY(EOMONTH(A905,0)))</f>
        <v>0</v>
      </c>
      <c r="J905" s="23" t="n">
        <f aca="false">N(D905)-N(E905)</f>
        <v>0</v>
      </c>
      <c r="K905" s="23" t="n">
        <f aca="false">IF(I905=0,0,N(D905)/I905)</f>
        <v>0</v>
      </c>
      <c r="L905" s="24" t="n">
        <f aca="false">IF(A905="",0,IFERROR(INDEX(Tariff!$B$6:$F$13,MATCH(C905,Tariff!$A$6:$A$13,0),MATCH(B905,Tariff!$B$5:$F$5,0)),0))</f>
        <v>0</v>
      </c>
      <c r="M905" s="23" t="n">
        <f aca="false">J905*L905</f>
        <v>0</v>
      </c>
      <c r="N905" s="23" t="n">
        <f aca="false">N(F905)-M905</f>
        <v>0</v>
      </c>
      <c r="O905" s="25" t="n">
        <f aca="false">IF(M905=0,0,N905/M905)</f>
        <v>0</v>
      </c>
      <c r="P905" s="23" t="n">
        <f aca="false">N(F905)-N(G905)</f>
        <v>0</v>
      </c>
      <c r="Q905" s="25" t="n">
        <f aca="false">IF(N(H905)=0,0,N(D905)/H905-1)</f>
        <v>0</v>
      </c>
    </row>
    <row r="906" customFormat="false" ht="15" hidden="false" customHeight="false" outlineLevel="0" collapsed="false">
      <c r="A906" s="21"/>
      <c r="B906" s="8"/>
      <c r="C906" s="8"/>
      <c r="D906" s="19"/>
      <c r="E906" s="19"/>
      <c r="F906" s="19"/>
      <c r="G906" s="19"/>
      <c r="H906" s="19"/>
      <c r="I906" s="22" t="n">
        <f aca="false">IF(A906="",0,DAY(EOMONTH(A906,0)))</f>
        <v>0</v>
      </c>
      <c r="J906" s="23" t="n">
        <f aca="false">N(D906)-N(E906)</f>
        <v>0</v>
      </c>
      <c r="K906" s="23" t="n">
        <f aca="false">IF(I906=0,0,N(D906)/I906)</f>
        <v>0</v>
      </c>
      <c r="L906" s="24" t="n">
        <f aca="false">IF(A906="",0,IFERROR(INDEX(Tariff!$B$6:$F$13,MATCH(C906,Tariff!$A$6:$A$13,0),MATCH(B906,Tariff!$B$5:$F$5,0)),0))</f>
        <v>0</v>
      </c>
      <c r="M906" s="23" t="n">
        <f aca="false">J906*L906</f>
        <v>0</v>
      </c>
      <c r="N906" s="23" t="n">
        <f aca="false">N(F906)-M906</f>
        <v>0</v>
      </c>
      <c r="O906" s="25" t="n">
        <f aca="false">IF(M906=0,0,N906/M906)</f>
        <v>0</v>
      </c>
      <c r="P906" s="23" t="n">
        <f aca="false">N(F906)-N(G906)</f>
        <v>0</v>
      </c>
      <c r="Q906" s="25" t="n">
        <f aca="false">IF(N(H906)=0,0,N(D906)/H906-1)</f>
        <v>0</v>
      </c>
    </row>
    <row r="907" customFormat="false" ht="15" hidden="false" customHeight="false" outlineLevel="0" collapsed="false">
      <c r="A907" s="21"/>
      <c r="B907" s="8"/>
      <c r="C907" s="8"/>
      <c r="D907" s="19"/>
      <c r="E907" s="19"/>
      <c r="F907" s="19"/>
      <c r="G907" s="19"/>
      <c r="H907" s="19"/>
      <c r="I907" s="22" t="n">
        <f aca="false">IF(A907="",0,DAY(EOMONTH(A907,0)))</f>
        <v>0</v>
      </c>
      <c r="J907" s="23" t="n">
        <f aca="false">N(D907)-N(E907)</f>
        <v>0</v>
      </c>
      <c r="K907" s="23" t="n">
        <f aca="false">IF(I907=0,0,N(D907)/I907)</f>
        <v>0</v>
      </c>
      <c r="L907" s="24" t="n">
        <f aca="false">IF(A907="",0,IFERROR(INDEX(Tariff!$B$6:$F$13,MATCH(C907,Tariff!$A$6:$A$13,0),MATCH(B907,Tariff!$B$5:$F$5,0)),0))</f>
        <v>0</v>
      </c>
      <c r="M907" s="23" t="n">
        <f aca="false">J907*L907</f>
        <v>0</v>
      </c>
      <c r="N907" s="23" t="n">
        <f aca="false">N(F907)-M907</f>
        <v>0</v>
      </c>
      <c r="O907" s="25" t="n">
        <f aca="false">IF(M907=0,0,N907/M907)</f>
        <v>0</v>
      </c>
      <c r="P907" s="23" t="n">
        <f aca="false">N(F907)-N(G907)</f>
        <v>0</v>
      </c>
      <c r="Q907" s="25" t="n">
        <f aca="false">IF(N(H907)=0,0,N(D907)/H907-1)</f>
        <v>0</v>
      </c>
    </row>
    <row r="908" customFormat="false" ht="15" hidden="false" customHeight="false" outlineLevel="0" collapsed="false">
      <c r="A908" s="21"/>
      <c r="B908" s="8"/>
      <c r="C908" s="8"/>
      <c r="D908" s="19"/>
      <c r="E908" s="19"/>
      <c r="F908" s="19"/>
      <c r="G908" s="19"/>
      <c r="H908" s="19"/>
      <c r="I908" s="22" t="n">
        <f aca="false">IF(A908="",0,DAY(EOMONTH(A908,0)))</f>
        <v>0</v>
      </c>
      <c r="J908" s="23" t="n">
        <f aca="false">N(D908)-N(E908)</f>
        <v>0</v>
      </c>
      <c r="K908" s="23" t="n">
        <f aca="false">IF(I908=0,0,N(D908)/I908)</f>
        <v>0</v>
      </c>
      <c r="L908" s="24" t="n">
        <f aca="false">IF(A908="",0,IFERROR(INDEX(Tariff!$B$6:$F$13,MATCH(C908,Tariff!$A$6:$A$13,0),MATCH(B908,Tariff!$B$5:$F$5,0)),0))</f>
        <v>0</v>
      </c>
      <c r="M908" s="23" t="n">
        <f aca="false">J908*L908</f>
        <v>0</v>
      </c>
      <c r="N908" s="23" t="n">
        <f aca="false">N(F908)-M908</f>
        <v>0</v>
      </c>
      <c r="O908" s="25" t="n">
        <f aca="false">IF(M908=0,0,N908/M908)</f>
        <v>0</v>
      </c>
      <c r="P908" s="23" t="n">
        <f aca="false">N(F908)-N(G908)</f>
        <v>0</v>
      </c>
      <c r="Q908" s="25" t="n">
        <f aca="false">IF(N(H908)=0,0,N(D908)/H908-1)</f>
        <v>0</v>
      </c>
    </row>
    <row r="909" customFormat="false" ht="15" hidden="false" customHeight="false" outlineLevel="0" collapsed="false">
      <c r="A909" s="21"/>
      <c r="B909" s="8"/>
      <c r="C909" s="8"/>
      <c r="D909" s="19"/>
      <c r="E909" s="19"/>
      <c r="F909" s="19"/>
      <c r="G909" s="19"/>
      <c r="H909" s="19"/>
      <c r="I909" s="22" t="n">
        <f aca="false">IF(A909="",0,DAY(EOMONTH(A909,0)))</f>
        <v>0</v>
      </c>
      <c r="J909" s="23" t="n">
        <f aca="false">N(D909)-N(E909)</f>
        <v>0</v>
      </c>
      <c r="K909" s="23" t="n">
        <f aca="false">IF(I909=0,0,N(D909)/I909)</f>
        <v>0</v>
      </c>
      <c r="L909" s="24" t="n">
        <f aca="false">IF(A909="",0,IFERROR(INDEX(Tariff!$B$6:$F$13,MATCH(C909,Tariff!$A$6:$A$13,0),MATCH(B909,Tariff!$B$5:$F$5,0)),0))</f>
        <v>0</v>
      </c>
      <c r="M909" s="23" t="n">
        <f aca="false">J909*L909</f>
        <v>0</v>
      </c>
      <c r="N909" s="23" t="n">
        <f aca="false">N(F909)-M909</f>
        <v>0</v>
      </c>
      <c r="O909" s="25" t="n">
        <f aca="false">IF(M909=0,0,N909/M909)</f>
        <v>0</v>
      </c>
      <c r="P909" s="23" t="n">
        <f aca="false">N(F909)-N(G909)</f>
        <v>0</v>
      </c>
      <c r="Q909" s="25" t="n">
        <f aca="false">IF(N(H909)=0,0,N(D909)/H909-1)</f>
        <v>0</v>
      </c>
    </row>
    <row r="910" customFormat="false" ht="15" hidden="false" customHeight="false" outlineLevel="0" collapsed="false">
      <c r="A910" s="21"/>
      <c r="B910" s="8"/>
      <c r="C910" s="8"/>
      <c r="D910" s="19"/>
      <c r="E910" s="19"/>
      <c r="F910" s="19"/>
      <c r="G910" s="19"/>
      <c r="H910" s="19"/>
      <c r="I910" s="22" t="n">
        <f aca="false">IF(A910="",0,DAY(EOMONTH(A910,0)))</f>
        <v>0</v>
      </c>
      <c r="J910" s="23" t="n">
        <f aca="false">N(D910)-N(E910)</f>
        <v>0</v>
      </c>
      <c r="K910" s="23" t="n">
        <f aca="false">IF(I910=0,0,N(D910)/I910)</f>
        <v>0</v>
      </c>
      <c r="L910" s="24" t="n">
        <f aca="false">IF(A910="",0,IFERROR(INDEX(Tariff!$B$6:$F$13,MATCH(C910,Tariff!$A$6:$A$13,0),MATCH(B910,Tariff!$B$5:$F$5,0)),0))</f>
        <v>0</v>
      </c>
      <c r="M910" s="23" t="n">
        <f aca="false">J910*L910</f>
        <v>0</v>
      </c>
      <c r="N910" s="23" t="n">
        <f aca="false">N(F910)-M910</f>
        <v>0</v>
      </c>
      <c r="O910" s="25" t="n">
        <f aca="false">IF(M910=0,0,N910/M910)</f>
        <v>0</v>
      </c>
      <c r="P910" s="23" t="n">
        <f aca="false">N(F910)-N(G910)</f>
        <v>0</v>
      </c>
      <c r="Q910" s="25" t="n">
        <f aca="false">IF(N(H910)=0,0,N(D910)/H910-1)</f>
        <v>0</v>
      </c>
    </row>
    <row r="911" customFormat="false" ht="15" hidden="false" customHeight="false" outlineLevel="0" collapsed="false">
      <c r="A911" s="21"/>
      <c r="B911" s="8"/>
      <c r="C911" s="8"/>
      <c r="D911" s="19"/>
      <c r="E911" s="19"/>
      <c r="F911" s="19"/>
      <c r="G911" s="19"/>
      <c r="H911" s="19"/>
      <c r="I911" s="22" t="n">
        <f aca="false">IF(A911="",0,DAY(EOMONTH(A911,0)))</f>
        <v>0</v>
      </c>
      <c r="J911" s="23" t="n">
        <f aca="false">N(D911)-N(E911)</f>
        <v>0</v>
      </c>
      <c r="K911" s="23" t="n">
        <f aca="false">IF(I911=0,0,N(D911)/I911)</f>
        <v>0</v>
      </c>
      <c r="L911" s="24" t="n">
        <f aca="false">IF(A911="",0,IFERROR(INDEX(Tariff!$B$6:$F$13,MATCH(C911,Tariff!$A$6:$A$13,0),MATCH(B911,Tariff!$B$5:$F$5,0)),0))</f>
        <v>0</v>
      </c>
      <c r="M911" s="23" t="n">
        <f aca="false">J911*L911</f>
        <v>0</v>
      </c>
      <c r="N911" s="23" t="n">
        <f aca="false">N(F911)-M911</f>
        <v>0</v>
      </c>
      <c r="O911" s="25" t="n">
        <f aca="false">IF(M911=0,0,N911/M911)</f>
        <v>0</v>
      </c>
      <c r="P911" s="23" t="n">
        <f aca="false">N(F911)-N(G911)</f>
        <v>0</v>
      </c>
      <c r="Q911" s="25" t="n">
        <f aca="false">IF(N(H911)=0,0,N(D911)/H911-1)</f>
        <v>0</v>
      </c>
    </row>
    <row r="912" customFormat="false" ht="15" hidden="false" customHeight="false" outlineLevel="0" collapsed="false">
      <c r="A912" s="21"/>
      <c r="B912" s="8"/>
      <c r="C912" s="8"/>
      <c r="D912" s="19"/>
      <c r="E912" s="19"/>
      <c r="F912" s="19"/>
      <c r="G912" s="19"/>
      <c r="H912" s="19"/>
      <c r="I912" s="22" t="n">
        <f aca="false">IF(A912="",0,DAY(EOMONTH(A912,0)))</f>
        <v>0</v>
      </c>
      <c r="J912" s="23" t="n">
        <f aca="false">N(D912)-N(E912)</f>
        <v>0</v>
      </c>
      <c r="K912" s="23" t="n">
        <f aca="false">IF(I912=0,0,N(D912)/I912)</f>
        <v>0</v>
      </c>
      <c r="L912" s="24" t="n">
        <f aca="false">IF(A912="",0,IFERROR(INDEX(Tariff!$B$6:$F$13,MATCH(C912,Tariff!$A$6:$A$13,0),MATCH(B912,Tariff!$B$5:$F$5,0)),0))</f>
        <v>0</v>
      </c>
      <c r="M912" s="23" t="n">
        <f aca="false">J912*L912</f>
        <v>0</v>
      </c>
      <c r="N912" s="23" t="n">
        <f aca="false">N(F912)-M912</f>
        <v>0</v>
      </c>
      <c r="O912" s="25" t="n">
        <f aca="false">IF(M912=0,0,N912/M912)</f>
        <v>0</v>
      </c>
      <c r="P912" s="23" t="n">
        <f aca="false">N(F912)-N(G912)</f>
        <v>0</v>
      </c>
      <c r="Q912" s="25" t="n">
        <f aca="false">IF(N(H912)=0,0,N(D912)/H912-1)</f>
        <v>0</v>
      </c>
    </row>
    <row r="913" customFormat="false" ht="15" hidden="false" customHeight="false" outlineLevel="0" collapsed="false">
      <c r="A913" s="21"/>
      <c r="B913" s="8"/>
      <c r="C913" s="8"/>
      <c r="D913" s="19"/>
      <c r="E913" s="19"/>
      <c r="F913" s="19"/>
      <c r="G913" s="19"/>
      <c r="H913" s="19"/>
      <c r="I913" s="22" t="n">
        <f aca="false">IF(A913="",0,DAY(EOMONTH(A913,0)))</f>
        <v>0</v>
      </c>
      <c r="J913" s="23" t="n">
        <f aca="false">N(D913)-N(E913)</f>
        <v>0</v>
      </c>
      <c r="K913" s="23" t="n">
        <f aca="false">IF(I913=0,0,N(D913)/I913)</f>
        <v>0</v>
      </c>
      <c r="L913" s="24" t="n">
        <f aca="false">IF(A913="",0,IFERROR(INDEX(Tariff!$B$6:$F$13,MATCH(C913,Tariff!$A$6:$A$13,0),MATCH(B913,Tariff!$B$5:$F$5,0)),0))</f>
        <v>0</v>
      </c>
      <c r="M913" s="23" t="n">
        <f aca="false">J913*L913</f>
        <v>0</v>
      </c>
      <c r="N913" s="23" t="n">
        <f aca="false">N(F913)-M913</f>
        <v>0</v>
      </c>
      <c r="O913" s="25" t="n">
        <f aca="false">IF(M913=0,0,N913/M913)</f>
        <v>0</v>
      </c>
      <c r="P913" s="23" t="n">
        <f aca="false">N(F913)-N(G913)</f>
        <v>0</v>
      </c>
      <c r="Q913" s="25" t="n">
        <f aca="false">IF(N(H913)=0,0,N(D913)/H913-1)</f>
        <v>0</v>
      </c>
    </row>
    <row r="914" customFormat="false" ht="15" hidden="false" customHeight="false" outlineLevel="0" collapsed="false">
      <c r="A914" s="21"/>
      <c r="B914" s="8"/>
      <c r="C914" s="8"/>
      <c r="D914" s="19"/>
      <c r="E914" s="19"/>
      <c r="F914" s="19"/>
      <c r="G914" s="19"/>
      <c r="H914" s="19"/>
      <c r="I914" s="22" t="n">
        <f aca="false">IF(A914="",0,DAY(EOMONTH(A914,0)))</f>
        <v>0</v>
      </c>
      <c r="J914" s="23" t="n">
        <f aca="false">N(D914)-N(E914)</f>
        <v>0</v>
      </c>
      <c r="K914" s="23" t="n">
        <f aca="false">IF(I914=0,0,N(D914)/I914)</f>
        <v>0</v>
      </c>
      <c r="L914" s="24" t="n">
        <f aca="false">IF(A914="",0,IFERROR(INDEX(Tariff!$B$6:$F$13,MATCH(C914,Tariff!$A$6:$A$13,0),MATCH(B914,Tariff!$B$5:$F$5,0)),0))</f>
        <v>0</v>
      </c>
      <c r="M914" s="23" t="n">
        <f aca="false">J914*L914</f>
        <v>0</v>
      </c>
      <c r="N914" s="23" t="n">
        <f aca="false">N(F914)-M914</f>
        <v>0</v>
      </c>
      <c r="O914" s="25" t="n">
        <f aca="false">IF(M914=0,0,N914/M914)</f>
        <v>0</v>
      </c>
      <c r="P914" s="23" t="n">
        <f aca="false">N(F914)-N(G914)</f>
        <v>0</v>
      </c>
      <c r="Q914" s="25" t="n">
        <f aca="false">IF(N(H914)=0,0,N(D914)/H914-1)</f>
        <v>0</v>
      </c>
    </row>
    <row r="915" customFormat="false" ht="15" hidden="false" customHeight="false" outlineLevel="0" collapsed="false">
      <c r="A915" s="21"/>
      <c r="B915" s="8"/>
      <c r="C915" s="8"/>
      <c r="D915" s="19"/>
      <c r="E915" s="19"/>
      <c r="F915" s="19"/>
      <c r="G915" s="19"/>
      <c r="H915" s="19"/>
      <c r="I915" s="22" t="n">
        <f aca="false">IF(A915="",0,DAY(EOMONTH(A915,0)))</f>
        <v>0</v>
      </c>
      <c r="J915" s="23" t="n">
        <f aca="false">N(D915)-N(E915)</f>
        <v>0</v>
      </c>
      <c r="K915" s="23" t="n">
        <f aca="false">IF(I915=0,0,N(D915)/I915)</f>
        <v>0</v>
      </c>
      <c r="L915" s="24" t="n">
        <f aca="false">IF(A915="",0,IFERROR(INDEX(Tariff!$B$6:$F$13,MATCH(C915,Tariff!$A$6:$A$13,0),MATCH(B915,Tariff!$B$5:$F$5,0)),0))</f>
        <v>0</v>
      </c>
      <c r="M915" s="23" t="n">
        <f aca="false">J915*L915</f>
        <v>0</v>
      </c>
      <c r="N915" s="23" t="n">
        <f aca="false">N(F915)-M915</f>
        <v>0</v>
      </c>
      <c r="O915" s="25" t="n">
        <f aca="false">IF(M915=0,0,N915/M915)</f>
        <v>0</v>
      </c>
      <c r="P915" s="23" t="n">
        <f aca="false">N(F915)-N(G915)</f>
        <v>0</v>
      </c>
      <c r="Q915" s="25" t="n">
        <f aca="false">IF(N(H915)=0,0,N(D915)/H915-1)</f>
        <v>0</v>
      </c>
    </row>
    <row r="916" customFormat="false" ht="15" hidden="false" customHeight="false" outlineLevel="0" collapsed="false">
      <c r="A916" s="21"/>
      <c r="B916" s="8"/>
      <c r="C916" s="8"/>
      <c r="D916" s="19"/>
      <c r="E916" s="19"/>
      <c r="F916" s="19"/>
      <c r="G916" s="19"/>
      <c r="H916" s="19"/>
      <c r="I916" s="22" t="n">
        <f aca="false">IF(A916="",0,DAY(EOMONTH(A916,0)))</f>
        <v>0</v>
      </c>
      <c r="J916" s="23" t="n">
        <f aca="false">N(D916)-N(E916)</f>
        <v>0</v>
      </c>
      <c r="K916" s="23" t="n">
        <f aca="false">IF(I916=0,0,N(D916)/I916)</f>
        <v>0</v>
      </c>
      <c r="L916" s="24" t="n">
        <f aca="false">IF(A916="",0,IFERROR(INDEX(Tariff!$B$6:$F$13,MATCH(C916,Tariff!$A$6:$A$13,0),MATCH(B916,Tariff!$B$5:$F$5,0)),0))</f>
        <v>0</v>
      </c>
      <c r="M916" s="23" t="n">
        <f aca="false">J916*L916</f>
        <v>0</v>
      </c>
      <c r="N916" s="23" t="n">
        <f aca="false">N(F916)-M916</f>
        <v>0</v>
      </c>
      <c r="O916" s="25" t="n">
        <f aca="false">IF(M916=0,0,N916/M916)</f>
        <v>0</v>
      </c>
      <c r="P916" s="23" t="n">
        <f aca="false">N(F916)-N(G916)</f>
        <v>0</v>
      </c>
      <c r="Q916" s="25" t="n">
        <f aca="false">IF(N(H916)=0,0,N(D916)/H916-1)</f>
        <v>0</v>
      </c>
    </row>
    <row r="917" customFormat="false" ht="15" hidden="false" customHeight="false" outlineLevel="0" collapsed="false">
      <c r="A917" s="21"/>
      <c r="B917" s="8"/>
      <c r="C917" s="8"/>
      <c r="D917" s="19"/>
      <c r="E917" s="19"/>
      <c r="F917" s="19"/>
      <c r="G917" s="19"/>
      <c r="H917" s="19"/>
      <c r="I917" s="22" t="n">
        <f aca="false">IF(A917="",0,DAY(EOMONTH(A917,0)))</f>
        <v>0</v>
      </c>
      <c r="J917" s="23" t="n">
        <f aca="false">N(D917)-N(E917)</f>
        <v>0</v>
      </c>
      <c r="K917" s="23" t="n">
        <f aca="false">IF(I917=0,0,N(D917)/I917)</f>
        <v>0</v>
      </c>
      <c r="L917" s="24" t="n">
        <f aca="false">IF(A917="",0,IFERROR(INDEX(Tariff!$B$6:$F$13,MATCH(C917,Tariff!$A$6:$A$13,0),MATCH(B917,Tariff!$B$5:$F$5,0)),0))</f>
        <v>0</v>
      </c>
      <c r="M917" s="23" t="n">
        <f aca="false">J917*L917</f>
        <v>0</v>
      </c>
      <c r="N917" s="23" t="n">
        <f aca="false">N(F917)-M917</f>
        <v>0</v>
      </c>
      <c r="O917" s="25" t="n">
        <f aca="false">IF(M917=0,0,N917/M917)</f>
        <v>0</v>
      </c>
      <c r="P917" s="23" t="n">
        <f aca="false">N(F917)-N(G917)</f>
        <v>0</v>
      </c>
      <c r="Q917" s="25" t="n">
        <f aca="false">IF(N(H917)=0,0,N(D917)/H917-1)</f>
        <v>0</v>
      </c>
    </row>
    <row r="918" customFormat="false" ht="15" hidden="false" customHeight="false" outlineLevel="0" collapsed="false">
      <c r="A918" s="21"/>
      <c r="B918" s="8"/>
      <c r="C918" s="8"/>
      <c r="D918" s="19"/>
      <c r="E918" s="19"/>
      <c r="F918" s="19"/>
      <c r="G918" s="19"/>
      <c r="H918" s="19"/>
      <c r="I918" s="22" t="n">
        <f aca="false">IF(A918="",0,DAY(EOMONTH(A918,0)))</f>
        <v>0</v>
      </c>
      <c r="J918" s="23" t="n">
        <f aca="false">N(D918)-N(E918)</f>
        <v>0</v>
      </c>
      <c r="K918" s="23" t="n">
        <f aca="false">IF(I918=0,0,N(D918)/I918)</f>
        <v>0</v>
      </c>
      <c r="L918" s="24" t="n">
        <f aca="false">IF(A918="",0,IFERROR(INDEX(Tariff!$B$6:$F$13,MATCH(C918,Tariff!$A$6:$A$13,0),MATCH(B918,Tariff!$B$5:$F$5,0)),0))</f>
        <v>0</v>
      </c>
      <c r="M918" s="23" t="n">
        <f aca="false">J918*L918</f>
        <v>0</v>
      </c>
      <c r="N918" s="23" t="n">
        <f aca="false">N(F918)-M918</f>
        <v>0</v>
      </c>
      <c r="O918" s="25" t="n">
        <f aca="false">IF(M918=0,0,N918/M918)</f>
        <v>0</v>
      </c>
      <c r="P918" s="23" t="n">
        <f aca="false">N(F918)-N(G918)</f>
        <v>0</v>
      </c>
      <c r="Q918" s="25" t="n">
        <f aca="false">IF(N(H918)=0,0,N(D918)/H918-1)</f>
        <v>0</v>
      </c>
    </row>
    <row r="919" customFormat="false" ht="15" hidden="false" customHeight="false" outlineLevel="0" collapsed="false">
      <c r="A919" s="21"/>
      <c r="B919" s="8"/>
      <c r="C919" s="8"/>
      <c r="D919" s="19"/>
      <c r="E919" s="19"/>
      <c r="F919" s="19"/>
      <c r="G919" s="19"/>
      <c r="H919" s="19"/>
      <c r="I919" s="22" t="n">
        <f aca="false">IF(A919="",0,DAY(EOMONTH(A919,0)))</f>
        <v>0</v>
      </c>
      <c r="J919" s="23" t="n">
        <f aca="false">N(D919)-N(E919)</f>
        <v>0</v>
      </c>
      <c r="K919" s="23" t="n">
        <f aca="false">IF(I919=0,0,N(D919)/I919)</f>
        <v>0</v>
      </c>
      <c r="L919" s="24" t="n">
        <f aca="false">IF(A919="",0,IFERROR(INDEX(Tariff!$B$6:$F$13,MATCH(C919,Tariff!$A$6:$A$13,0),MATCH(B919,Tariff!$B$5:$F$5,0)),0))</f>
        <v>0</v>
      </c>
      <c r="M919" s="23" t="n">
        <f aca="false">J919*L919</f>
        <v>0</v>
      </c>
      <c r="N919" s="23" t="n">
        <f aca="false">N(F919)-M919</f>
        <v>0</v>
      </c>
      <c r="O919" s="25" t="n">
        <f aca="false">IF(M919=0,0,N919/M919)</f>
        <v>0</v>
      </c>
      <c r="P919" s="23" t="n">
        <f aca="false">N(F919)-N(G919)</f>
        <v>0</v>
      </c>
      <c r="Q919" s="25" t="n">
        <f aca="false">IF(N(H919)=0,0,N(D919)/H919-1)</f>
        <v>0</v>
      </c>
    </row>
    <row r="920" customFormat="false" ht="15" hidden="false" customHeight="false" outlineLevel="0" collapsed="false">
      <c r="A920" s="21"/>
      <c r="B920" s="8"/>
      <c r="C920" s="8"/>
      <c r="D920" s="19"/>
      <c r="E920" s="19"/>
      <c r="F920" s="19"/>
      <c r="G920" s="19"/>
      <c r="H920" s="19"/>
      <c r="I920" s="22" t="n">
        <f aca="false">IF(A920="",0,DAY(EOMONTH(A920,0)))</f>
        <v>0</v>
      </c>
      <c r="J920" s="23" t="n">
        <f aca="false">N(D920)-N(E920)</f>
        <v>0</v>
      </c>
      <c r="K920" s="23" t="n">
        <f aca="false">IF(I920=0,0,N(D920)/I920)</f>
        <v>0</v>
      </c>
      <c r="L920" s="24" t="n">
        <f aca="false">IF(A920="",0,IFERROR(INDEX(Tariff!$B$6:$F$13,MATCH(C920,Tariff!$A$6:$A$13,0),MATCH(B920,Tariff!$B$5:$F$5,0)),0))</f>
        <v>0</v>
      </c>
      <c r="M920" s="23" t="n">
        <f aca="false">J920*L920</f>
        <v>0</v>
      </c>
      <c r="N920" s="23" t="n">
        <f aca="false">N(F920)-M920</f>
        <v>0</v>
      </c>
      <c r="O920" s="25" t="n">
        <f aca="false">IF(M920=0,0,N920/M920)</f>
        <v>0</v>
      </c>
      <c r="P920" s="23" t="n">
        <f aca="false">N(F920)-N(G920)</f>
        <v>0</v>
      </c>
      <c r="Q920" s="25" t="n">
        <f aca="false">IF(N(H920)=0,0,N(D920)/H920-1)</f>
        <v>0</v>
      </c>
    </row>
    <row r="921" customFormat="false" ht="15" hidden="false" customHeight="false" outlineLevel="0" collapsed="false">
      <c r="A921" s="21"/>
      <c r="B921" s="8"/>
      <c r="C921" s="8"/>
      <c r="D921" s="19"/>
      <c r="E921" s="19"/>
      <c r="F921" s="19"/>
      <c r="G921" s="19"/>
      <c r="H921" s="19"/>
      <c r="I921" s="22" t="n">
        <f aca="false">IF(A921="",0,DAY(EOMONTH(A921,0)))</f>
        <v>0</v>
      </c>
      <c r="J921" s="23" t="n">
        <f aca="false">N(D921)-N(E921)</f>
        <v>0</v>
      </c>
      <c r="K921" s="23" t="n">
        <f aca="false">IF(I921=0,0,N(D921)/I921)</f>
        <v>0</v>
      </c>
      <c r="L921" s="24" t="n">
        <f aca="false">IF(A921="",0,IFERROR(INDEX(Tariff!$B$6:$F$13,MATCH(C921,Tariff!$A$6:$A$13,0),MATCH(B921,Tariff!$B$5:$F$5,0)),0))</f>
        <v>0</v>
      </c>
      <c r="M921" s="23" t="n">
        <f aca="false">J921*L921</f>
        <v>0</v>
      </c>
      <c r="N921" s="23" t="n">
        <f aca="false">N(F921)-M921</f>
        <v>0</v>
      </c>
      <c r="O921" s="25" t="n">
        <f aca="false">IF(M921=0,0,N921/M921)</f>
        <v>0</v>
      </c>
      <c r="P921" s="23" t="n">
        <f aca="false">N(F921)-N(G921)</f>
        <v>0</v>
      </c>
      <c r="Q921" s="25" t="n">
        <f aca="false">IF(N(H921)=0,0,N(D921)/H921-1)</f>
        <v>0</v>
      </c>
    </row>
    <row r="922" customFormat="false" ht="15" hidden="false" customHeight="false" outlineLevel="0" collapsed="false">
      <c r="A922" s="21"/>
      <c r="B922" s="8"/>
      <c r="C922" s="8"/>
      <c r="D922" s="19"/>
      <c r="E922" s="19"/>
      <c r="F922" s="19"/>
      <c r="G922" s="19"/>
      <c r="H922" s="19"/>
      <c r="I922" s="22" t="n">
        <f aca="false">IF(A922="",0,DAY(EOMONTH(A922,0)))</f>
        <v>0</v>
      </c>
      <c r="J922" s="23" t="n">
        <f aca="false">N(D922)-N(E922)</f>
        <v>0</v>
      </c>
      <c r="K922" s="23" t="n">
        <f aca="false">IF(I922=0,0,N(D922)/I922)</f>
        <v>0</v>
      </c>
      <c r="L922" s="24" t="n">
        <f aca="false">IF(A922="",0,IFERROR(INDEX(Tariff!$B$6:$F$13,MATCH(C922,Tariff!$A$6:$A$13,0),MATCH(B922,Tariff!$B$5:$F$5,0)),0))</f>
        <v>0</v>
      </c>
      <c r="M922" s="23" t="n">
        <f aca="false">J922*L922</f>
        <v>0</v>
      </c>
      <c r="N922" s="23" t="n">
        <f aca="false">N(F922)-M922</f>
        <v>0</v>
      </c>
      <c r="O922" s="25" t="n">
        <f aca="false">IF(M922=0,0,N922/M922)</f>
        <v>0</v>
      </c>
      <c r="P922" s="23" t="n">
        <f aca="false">N(F922)-N(G922)</f>
        <v>0</v>
      </c>
      <c r="Q922" s="25" t="n">
        <f aca="false">IF(N(H922)=0,0,N(D922)/H922-1)</f>
        <v>0</v>
      </c>
    </row>
    <row r="923" customFormat="false" ht="15" hidden="false" customHeight="false" outlineLevel="0" collapsed="false">
      <c r="A923" s="21"/>
      <c r="B923" s="8"/>
      <c r="C923" s="8"/>
      <c r="D923" s="19"/>
      <c r="E923" s="19"/>
      <c r="F923" s="19"/>
      <c r="G923" s="19"/>
      <c r="H923" s="19"/>
      <c r="I923" s="22" t="n">
        <f aca="false">IF(A923="",0,DAY(EOMONTH(A923,0)))</f>
        <v>0</v>
      </c>
      <c r="J923" s="23" t="n">
        <f aca="false">N(D923)-N(E923)</f>
        <v>0</v>
      </c>
      <c r="K923" s="23" t="n">
        <f aca="false">IF(I923=0,0,N(D923)/I923)</f>
        <v>0</v>
      </c>
      <c r="L923" s="24" t="n">
        <f aca="false">IF(A923="",0,IFERROR(INDEX(Tariff!$B$6:$F$13,MATCH(C923,Tariff!$A$6:$A$13,0),MATCH(B923,Tariff!$B$5:$F$5,0)),0))</f>
        <v>0</v>
      </c>
      <c r="M923" s="23" t="n">
        <f aca="false">J923*L923</f>
        <v>0</v>
      </c>
      <c r="N923" s="23" t="n">
        <f aca="false">N(F923)-M923</f>
        <v>0</v>
      </c>
      <c r="O923" s="25" t="n">
        <f aca="false">IF(M923=0,0,N923/M923)</f>
        <v>0</v>
      </c>
      <c r="P923" s="23" t="n">
        <f aca="false">N(F923)-N(G923)</f>
        <v>0</v>
      </c>
      <c r="Q923" s="25" t="n">
        <f aca="false">IF(N(H923)=0,0,N(D923)/H923-1)</f>
        <v>0</v>
      </c>
    </row>
    <row r="924" customFormat="false" ht="15" hidden="false" customHeight="false" outlineLevel="0" collapsed="false">
      <c r="A924" s="21"/>
      <c r="B924" s="8"/>
      <c r="C924" s="8"/>
      <c r="D924" s="19"/>
      <c r="E924" s="19"/>
      <c r="F924" s="19"/>
      <c r="G924" s="19"/>
      <c r="H924" s="19"/>
      <c r="I924" s="22" t="n">
        <f aca="false">IF(A924="",0,DAY(EOMONTH(A924,0)))</f>
        <v>0</v>
      </c>
      <c r="J924" s="23" t="n">
        <f aca="false">N(D924)-N(E924)</f>
        <v>0</v>
      </c>
      <c r="K924" s="23" t="n">
        <f aca="false">IF(I924=0,0,N(D924)/I924)</f>
        <v>0</v>
      </c>
      <c r="L924" s="24" t="n">
        <f aca="false">IF(A924="",0,IFERROR(INDEX(Tariff!$B$6:$F$13,MATCH(C924,Tariff!$A$6:$A$13,0),MATCH(B924,Tariff!$B$5:$F$5,0)),0))</f>
        <v>0</v>
      </c>
      <c r="M924" s="23" t="n">
        <f aca="false">J924*L924</f>
        <v>0</v>
      </c>
      <c r="N924" s="23" t="n">
        <f aca="false">N(F924)-M924</f>
        <v>0</v>
      </c>
      <c r="O924" s="25" t="n">
        <f aca="false">IF(M924=0,0,N924/M924)</f>
        <v>0</v>
      </c>
      <c r="P924" s="23" t="n">
        <f aca="false">N(F924)-N(G924)</f>
        <v>0</v>
      </c>
      <c r="Q924" s="25" t="n">
        <f aca="false">IF(N(H924)=0,0,N(D924)/H924-1)</f>
        <v>0</v>
      </c>
    </row>
    <row r="925" customFormat="false" ht="15" hidden="false" customHeight="false" outlineLevel="0" collapsed="false">
      <c r="A925" s="21"/>
      <c r="B925" s="8"/>
      <c r="C925" s="8"/>
      <c r="D925" s="19"/>
      <c r="E925" s="19"/>
      <c r="F925" s="19"/>
      <c r="G925" s="19"/>
      <c r="H925" s="19"/>
      <c r="I925" s="22" t="n">
        <f aca="false">IF(A925="",0,DAY(EOMONTH(A925,0)))</f>
        <v>0</v>
      </c>
      <c r="J925" s="23" t="n">
        <f aca="false">N(D925)-N(E925)</f>
        <v>0</v>
      </c>
      <c r="K925" s="23" t="n">
        <f aca="false">IF(I925=0,0,N(D925)/I925)</f>
        <v>0</v>
      </c>
      <c r="L925" s="24" t="n">
        <f aca="false">IF(A925="",0,IFERROR(INDEX(Tariff!$B$6:$F$13,MATCH(C925,Tariff!$A$6:$A$13,0),MATCH(B925,Tariff!$B$5:$F$5,0)),0))</f>
        <v>0</v>
      </c>
      <c r="M925" s="23" t="n">
        <f aca="false">J925*L925</f>
        <v>0</v>
      </c>
      <c r="N925" s="23" t="n">
        <f aca="false">N(F925)-M925</f>
        <v>0</v>
      </c>
      <c r="O925" s="25" t="n">
        <f aca="false">IF(M925=0,0,N925/M925)</f>
        <v>0</v>
      </c>
      <c r="P925" s="23" t="n">
        <f aca="false">N(F925)-N(G925)</f>
        <v>0</v>
      </c>
      <c r="Q925" s="25" t="n">
        <f aca="false">IF(N(H925)=0,0,N(D925)/H925-1)</f>
        <v>0</v>
      </c>
    </row>
    <row r="926" customFormat="false" ht="15" hidden="false" customHeight="false" outlineLevel="0" collapsed="false">
      <c r="A926" s="21"/>
      <c r="B926" s="8"/>
      <c r="C926" s="8"/>
      <c r="D926" s="19"/>
      <c r="E926" s="19"/>
      <c r="F926" s="19"/>
      <c r="G926" s="19"/>
      <c r="H926" s="19"/>
      <c r="I926" s="22" t="n">
        <f aca="false">IF(A926="",0,DAY(EOMONTH(A926,0)))</f>
        <v>0</v>
      </c>
      <c r="J926" s="23" t="n">
        <f aca="false">N(D926)-N(E926)</f>
        <v>0</v>
      </c>
      <c r="K926" s="23" t="n">
        <f aca="false">IF(I926=0,0,N(D926)/I926)</f>
        <v>0</v>
      </c>
      <c r="L926" s="24" t="n">
        <f aca="false">IF(A926="",0,IFERROR(INDEX(Tariff!$B$6:$F$13,MATCH(C926,Tariff!$A$6:$A$13,0),MATCH(B926,Tariff!$B$5:$F$5,0)),0))</f>
        <v>0</v>
      </c>
      <c r="M926" s="23" t="n">
        <f aca="false">J926*L926</f>
        <v>0</v>
      </c>
      <c r="N926" s="23" t="n">
        <f aca="false">N(F926)-M926</f>
        <v>0</v>
      </c>
      <c r="O926" s="25" t="n">
        <f aca="false">IF(M926=0,0,N926/M926)</f>
        <v>0</v>
      </c>
      <c r="P926" s="23" t="n">
        <f aca="false">N(F926)-N(G926)</f>
        <v>0</v>
      </c>
      <c r="Q926" s="25" t="n">
        <f aca="false">IF(N(H926)=0,0,N(D926)/H926-1)</f>
        <v>0</v>
      </c>
    </row>
    <row r="927" customFormat="false" ht="15" hidden="false" customHeight="false" outlineLevel="0" collapsed="false">
      <c r="A927" s="21"/>
      <c r="B927" s="8"/>
      <c r="C927" s="8"/>
      <c r="D927" s="19"/>
      <c r="E927" s="19"/>
      <c r="F927" s="19"/>
      <c r="G927" s="19"/>
      <c r="H927" s="19"/>
      <c r="I927" s="22" t="n">
        <f aca="false">IF(A927="",0,DAY(EOMONTH(A927,0)))</f>
        <v>0</v>
      </c>
      <c r="J927" s="23" t="n">
        <f aca="false">N(D927)-N(E927)</f>
        <v>0</v>
      </c>
      <c r="K927" s="23" t="n">
        <f aca="false">IF(I927=0,0,N(D927)/I927)</f>
        <v>0</v>
      </c>
      <c r="L927" s="24" t="n">
        <f aca="false">IF(A927="",0,IFERROR(INDEX(Tariff!$B$6:$F$13,MATCH(C927,Tariff!$A$6:$A$13,0),MATCH(B927,Tariff!$B$5:$F$5,0)),0))</f>
        <v>0</v>
      </c>
      <c r="M927" s="23" t="n">
        <f aca="false">J927*L927</f>
        <v>0</v>
      </c>
      <c r="N927" s="23" t="n">
        <f aca="false">N(F927)-M927</f>
        <v>0</v>
      </c>
      <c r="O927" s="25" t="n">
        <f aca="false">IF(M927=0,0,N927/M927)</f>
        <v>0</v>
      </c>
      <c r="P927" s="23" t="n">
        <f aca="false">N(F927)-N(G927)</f>
        <v>0</v>
      </c>
      <c r="Q927" s="25" t="n">
        <f aca="false">IF(N(H927)=0,0,N(D927)/H927-1)</f>
        <v>0</v>
      </c>
    </row>
    <row r="928" customFormat="false" ht="15" hidden="false" customHeight="false" outlineLevel="0" collapsed="false">
      <c r="A928" s="21"/>
      <c r="B928" s="8"/>
      <c r="C928" s="8"/>
      <c r="D928" s="19"/>
      <c r="E928" s="19"/>
      <c r="F928" s="19"/>
      <c r="G928" s="19"/>
      <c r="H928" s="19"/>
      <c r="I928" s="22" t="n">
        <f aca="false">IF(A928="",0,DAY(EOMONTH(A928,0)))</f>
        <v>0</v>
      </c>
      <c r="J928" s="23" t="n">
        <f aca="false">N(D928)-N(E928)</f>
        <v>0</v>
      </c>
      <c r="K928" s="23" t="n">
        <f aca="false">IF(I928=0,0,N(D928)/I928)</f>
        <v>0</v>
      </c>
      <c r="L928" s="24" t="n">
        <f aca="false">IF(A928="",0,IFERROR(INDEX(Tariff!$B$6:$F$13,MATCH(C928,Tariff!$A$6:$A$13,0),MATCH(B928,Tariff!$B$5:$F$5,0)),0))</f>
        <v>0</v>
      </c>
      <c r="M928" s="23" t="n">
        <f aca="false">J928*L928</f>
        <v>0</v>
      </c>
      <c r="N928" s="23" t="n">
        <f aca="false">N(F928)-M928</f>
        <v>0</v>
      </c>
      <c r="O928" s="25" t="n">
        <f aca="false">IF(M928=0,0,N928/M928)</f>
        <v>0</v>
      </c>
      <c r="P928" s="23" t="n">
        <f aca="false">N(F928)-N(G928)</f>
        <v>0</v>
      </c>
      <c r="Q928" s="25" t="n">
        <f aca="false">IF(N(H928)=0,0,N(D928)/H928-1)</f>
        <v>0</v>
      </c>
    </row>
    <row r="929" customFormat="false" ht="15" hidden="false" customHeight="false" outlineLevel="0" collapsed="false">
      <c r="A929" s="21"/>
      <c r="B929" s="8"/>
      <c r="C929" s="8"/>
      <c r="D929" s="19"/>
      <c r="E929" s="19"/>
      <c r="F929" s="19"/>
      <c r="G929" s="19"/>
      <c r="H929" s="19"/>
      <c r="I929" s="22" t="n">
        <f aca="false">IF(A929="",0,DAY(EOMONTH(A929,0)))</f>
        <v>0</v>
      </c>
      <c r="J929" s="23" t="n">
        <f aca="false">N(D929)-N(E929)</f>
        <v>0</v>
      </c>
      <c r="K929" s="23" t="n">
        <f aca="false">IF(I929=0,0,N(D929)/I929)</f>
        <v>0</v>
      </c>
      <c r="L929" s="24" t="n">
        <f aca="false">IF(A929="",0,IFERROR(INDEX(Tariff!$B$6:$F$13,MATCH(C929,Tariff!$A$6:$A$13,0),MATCH(B929,Tariff!$B$5:$F$5,0)),0))</f>
        <v>0</v>
      </c>
      <c r="M929" s="23" t="n">
        <f aca="false">J929*L929</f>
        <v>0</v>
      </c>
      <c r="N929" s="23" t="n">
        <f aca="false">N(F929)-M929</f>
        <v>0</v>
      </c>
      <c r="O929" s="25" t="n">
        <f aca="false">IF(M929=0,0,N929/M929)</f>
        <v>0</v>
      </c>
      <c r="P929" s="23" t="n">
        <f aca="false">N(F929)-N(G929)</f>
        <v>0</v>
      </c>
      <c r="Q929" s="25" t="n">
        <f aca="false">IF(N(H929)=0,0,N(D929)/H929-1)</f>
        <v>0</v>
      </c>
    </row>
    <row r="930" customFormat="false" ht="15" hidden="false" customHeight="false" outlineLevel="0" collapsed="false">
      <c r="A930" s="21"/>
      <c r="B930" s="8"/>
      <c r="C930" s="8"/>
      <c r="D930" s="19"/>
      <c r="E930" s="19"/>
      <c r="F930" s="19"/>
      <c r="G930" s="19"/>
      <c r="H930" s="19"/>
      <c r="I930" s="22" t="n">
        <f aca="false">IF(A930="",0,DAY(EOMONTH(A930,0)))</f>
        <v>0</v>
      </c>
      <c r="J930" s="23" t="n">
        <f aca="false">N(D930)-N(E930)</f>
        <v>0</v>
      </c>
      <c r="K930" s="23" t="n">
        <f aca="false">IF(I930=0,0,N(D930)/I930)</f>
        <v>0</v>
      </c>
      <c r="L930" s="24" t="n">
        <f aca="false">IF(A930="",0,IFERROR(INDEX(Tariff!$B$6:$F$13,MATCH(C930,Tariff!$A$6:$A$13,0),MATCH(B930,Tariff!$B$5:$F$5,0)),0))</f>
        <v>0</v>
      </c>
      <c r="M930" s="23" t="n">
        <f aca="false">J930*L930</f>
        <v>0</v>
      </c>
      <c r="N930" s="23" t="n">
        <f aca="false">N(F930)-M930</f>
        <v>0</v>
      </c>
      <c r="O930" s="25" t="n">
        <f aca="false">IF(M930=0,0,N930/M930)</f>
        <v>0</v>
      </c>
      <c r="P930" s="23" t="n">
        <f aca="false">N(F930)-N(G930)</f>
        <v>0</v>
      </c>
      <c r="Q930" s="25" t="n">
        <f aca="false">IF(N(H930)=0,0,N(D930)/H930-1)</f>
        <v>0</v>
      </c>
    </row>
    <row r="931" customFormat="false" ht="15" hidden="false" customHeight="false" outlineLevel="0" collapsed="false">
      <c r="A931" s="21"/>
      <c r="B931" s="8"/>
      <c r="C931" s="8"/>
      <c r="D931" s="19"/>
      <c r="E931" s="19"/>
      <c r="F931" s="19"/>
      <c r="G931" s="19"/>
      <c r="H931" s="19"/>
      <c r="I931" s="22" t="n">
        <f aca="false">IF(A931="",0,DAY(EOMONTH(A931,0)))</f>
        <v>0</v>
      </c>
      <c r="J931" s="23" t="n">
        <f aca="false">N(D931)-N(E931)</f>
        <v>0</v>
      </c>
      <c r="K931" s="23" t="n">
        <f aca="false">IF(I931=0,0,N(D931)/I931)</f>
        <v>0</v>
      </c>
      <c r="L931" s="24" t="n">
        <f aca="false">IF(A931="",0,IFERROR(INDEX(Tariff!$B$6:$F$13,MATCH(C931,Tariff!$A$6:$A$13,0),MATCH(B931,Tariff!$B$5:$F$5,0)),0))</f>
        <v>0</v>
      </c>
      <c r="M931" s="23" t="n">
        <f aca="false">J931*L931</f>
        <v>0</v>
      </c>
      <c r="N931" s="23" t="n">
        <f aca="false">N(F931)-M931</f>
        <v>0</v>
      </c>
      <c r="O931" s="25" t="n">
        <f aca="false">IF(M931=0,0,N931/M931)</f>
        <v>0</v>
      </c>
      <c r="P931" s="23" t="n">
        <f aca="false">N(F931)-N(G931)</f>
        <v>0</v>
      </c>
      <c r="Q931" s="25" t="n">
        <f aca="false">IF(N(H931)=0,0,N(D931)/H931-1)</f>
        <v>0</v>
      </c>
    </row>
    <row r="932" customFormat="false" ht="15" hidden="false" customHeight="false" outlineLevel="0" collapsed="false">
      <c r="A932" s="21"/>
      <c r="B932" s="8"/>
      <c r="C932" s="8"/>
      <c r="D932" s="19"/>
      <c r="E932" s="19"/>
      <c r="F932" s="19"/>
      <c r="G932" s="19"/>
      <c r="H932" s="19"/>
      <c r="I932" s="22" t="n">
        <f aca="false">IF(A932="",0,DAY(EOMONTH(A932,0)))</f>
        <v>0</v>
      </c>
      <c r="J932" s="23" t="n">
        <f aca="false">N(D932)-N(E932)</f>
        <v>0</v>
      </c>
      <c r="K932" s="23" t="n">
        <f aca="false">IF(I932=0,0,N(D932)/I932)</f>
        <v>0</v>
      </c>
      <c r="L932" s="24" t="n">
        <f aca="false">IF(A932="",0,IFERROR(INDEX(Tariff!$B$6:$F$13,MATCH(C932,Tariff!$A$6:$A$13,0),MATCH(B932,Tariff!$B$5:$F$5,0)),0))</f>
        <v>0</v>
      </c>
      <c r="M932" s="23" t="n">
        <f aca="false">J932*L932</f>
        <v>0</v>
      </c>
      <c r="N932" s="23" t="n">
        <f aca="false">N(F932)-M932</f>
        <v>0</v>
      </c>
      <c r="O932" s="25" t="n">
        <f aca="false">IF(M932=0,0,N932/M932)</f>
        <v>0</v>
      </c>
      <c r="P932" s="23" t="n">
        <f aca="false">N(F932)-N(G932)</f>
        <v>0</v>
      </c>
      <c r="Q932" s="25" t="n">
        <f aca="false">IF(N(H932)=0,0,N(D932)/H932-1)</f>
        <v>0</v>
      </c>
    </row>
    <row r="933" customFormat="false" ht="15" hidden="false" customHeight="false" outlineLevel="0" collapsed="false">
      <c r="A933" s="21"/>
      <c r="B933" s="8"/>
      <c r="C933" s="8"/>
      <c r="D933" s="19"/>
      <c r="E933" s="19"/>
      <c r="F933" s="19"/>
      <c r="G933" s="19"/>
      <c r="H933" s="19"/>
      <c r="I933" s="22" t="n">
        <f aca="false">IF(A933="",0,DAY(EOMONTH(A933,0)))</f>
        <v>0</v>
      </c>
      <c r="J933" s="23" t="n">
        <f aca="false">N(D933)-N(E933)</f>
        <v>0</v>
      </c>
      <c r="K933" s="23" t="n">
        <f aca="false">IF(I933=0,0,N(D933)/I933)</f>
        <v>0</v>
      </c>
      <c r="L933" s="24" t="n">
        <f aca="false">IF(A933="",0,IFERROR(INDEX(Tariff!$B$6:$F$13,MATCH(C933,Tariff!$A$6:$A$13,0),MATCH(B933,Tariff!$B$5:$F$5,0)),0))</f>
        <v>0</v>
      </c>
      <c r="M933" s="23" t="n">
        <f aca="false">J933*L933</f>
        <v>0</v>
      </c>
      <c r="N933" s="23" t="n">
        <f aca="false">N(F933)-M933</f>
        <v>0</v>
      </c>
      <c r="O933" s="25" t="n">
        <f aca="false">IF(M933=0,0,N933/M933)</f>
        <v>0</v>
      </c>
      <c r="P933" s="23" t="n">
        <f aca="false">N(F933)-N(G933)</f>
        <v>0</v>
      </c>
      <c r="Q933" s="25" t="n">
        <f aca="false">IF(N(H933)=0,0,N(D933)/H933-1)</f>
        <v>0</v>
      </c>
    </row>
    <row r="934" customFormat="false" ht="15" hidden="false" customHeight="false" outlineLevel="0" collapsed="false">
      <c r="A934" s="21"/>
      <c r="B934" s="8"/>
      <c r="C934" s="8"/>
      <c r="D934" s="19"/>
      <c r="E934" s="19"/>
      <c r="F934" s="19"/>
      <c r="G934" s="19"/>
      <c r="H934" s="19"/>
      <c r="I934" s="22" t="n">
        <f aca="false">IF(A934="",0,DAY(EOMONTH(A934,0)))</f>
        <v>0</v>
      </c>
      <c r="J934" s="23" t="n">
        <f aca="false">N(D934)-N(E934)</f>
        <v>0</v>
      </c>
      <c r="K934" s="23" t="n">
        <f aca="false">IF(I934=0,0,N(D934)/I934)</f>
        <v>0</v>
      </c>
      <c r="L934" s="24" t="n">
        <f aca="false">IF(A934="",0,IFERROR(INDEX(Tariff!$B$6:$F$13,MATCH(C934,Tariff!$A$6:$A$13,0),MATCH(B934,Tariff!$B$5:$F$5,0)),0))</f>
        <v>0</v>
      </c>
      <c r="M934" s="23" t="n">
        <f aca="false">J934*L934</f>
        <v>0</v>
      </c>
      <c r="N934" s="23" t="n">
        <f aca="false">N(F934)-M934</f>
        <v>0</v>
      </c>
      <c r="O934" s="25" t="n">
        <f aca="false">IF(M934=0,0,N934/M934)</f>
        <v>0</v>
      </c>
      <c r="P934" s="23" t="n">
        <f aca="false">N(F934)-N(G934)</f>
        <v>0</v>
      </c>
      <c r="Q934" s="25" t="n">
        <f aca="false">IF(N(H934)=0,0,N(D934)/H934-1)</f>
        <v>0</v>
      </c>
    </row>
    <row r="935" customFormat="false" ht="15" hidden="false" customHeight="false" outlineLevel="0" collapsed="false">
      <c r="A935" s="21"/>
      <c r="B935" s="8"/>
      <c r="C935" s="8"/>
      <c r="D935" s="19"/>
      <c r="E935" s="19"/>
      <c r="F935" s="19"/>
      <c r="G935" s="19"/>
      <c r="H935" s="19"/>
      <c r="I935" s="22" t="n">
        <f aca="false">IF(A935="",0,DAY(EOMONTH(A935,0)))</f>
        <v>0</v>
      </c>
      <c r="J935" s="23" t="n">
        <f aca="false">N(D935)-N(E935)</f>
        <v>0</v>
      </c>
      <c r="K935" s="23" t="n">
        <f aca="false">IF(I935=0,0,N(D935)/I935)</f>
        <v>0</v>
      </c>
      <c r="L935" s="24" t="n">
        <f aca="false">IF(A935="",0,IFERROR(INDEX(Tariff!$B$6:$F$13,MATCH(C935,Tariff!$A$6:$A$13,0),MATCH(B935,Tariff!$B$5:$F$5,0)),0))</f>
        <v>0</v>
      </c>
      <c r="M935" s="23" t="n">
        <f aca="false">J935*L935</f>
        <v>0</v>
      </c>
      <c r="N935" s="23" t="n">
        <f aca="false">N(F935)-M935</f>
        <v>0</v>
      </c>
      <c r="O935" s="25" t="n">
        <f aca="false">IF(M935=0,0,N935/M935)</f>
        <v>0</v>
      </c>
      <c r="P935" s="23" t="n">
        <f aca="false">N(F935)-N(G935)</f>
        <v>0</v>
      </c>
      <c r="Q935" s="25" t="n">
        <f aca="false">IF(N(H935)=0,0,N(D935)/H935-1)</f>
        <v>0</v>
      </c>
    </row>
    <row r="936" customFormat="false" ht="15" hidden="false" customHeight="false" outlineLevel="0" collapsed="false">
      <c r="A936" s="21"/>
      <c r="B936" s="8"/>
      <c r="C936" s="8"/>
      <c r="D936" s="19"/>
      <c r="E936" s="19"/>
      <c r="F936" s="19"/>
      <c r="G936" s="19"/>
      <c r="H936" s="19"/>
      <c r="I936" s="22" t="n">
        <f aca="false">IF(A936="",0,DAY(EOMONTH(A936,0)))</f>
        <v>0</v>
      </c>
      <c r="J936" s="23" t="n">
        <f aca="false">N(D936)-N(E936)</f>
        <v>0</v>
      </c>
      <c r="K936" s="23" t="n">
        <f aca="false">IF(I936=0,0,N(D936)/I936)</f>
        <v>0</v>
      </c>
      <c r="L936" s="24" t="n">
        <f aca="false">IF(A936="",0,IFERROR(INDEX(Tariff!$B$6:$F$13,MATCH(C936,Tariff!$A$6:$A$13,0),MATCH(B936,Tariff!$B$5:$F$5,0)),0))</f>
        <v>0</v>
      </c>
      <c r="M936" s="23" t="n">
        <f aca="false">J936*L936</f>
        <v>0</v>
      </c>
      <c r="N936" s="23" t="n">
        <f aca="false">N(F936)-M936</f>
        <v>0</v>
      </c>
      <c r="O936" s="25" t="n">
        <f aca="false">IF(M936=0,0,N936/M936)</f>
        <v>0</v>
      </c>
      <c r="P936" s="23" t="n">
        <f aca="false">N(F936)-N(G936)</f>
        <v>0</v>
      </c>
      <c r="Q936" s="25" t="n">
        <f aca="false">IF(N(H936)=0,0,N(D936)/H936-1)</f>
        <v>0</v>
      </c>
    </row>
    <row r="937" customFormat="false" ht="15" hidden="false" customHeight="false" outlineLevel="0" collapsed="false">
      <c r="A937" s="21"/>
      <c r="B937" s="8"/>
      <c r="C937" s="8"/>
      <c r="D937" s="19"/>
      <c r="E937" s="19"/>
      <c r="F937" s="19"/>
      <c r="G937" s="19"/>
      <c r="H937" s="19"/>
      <c r="I937" s="22" t="n">
        <f aca="false">IF(A937="",0,DAY(EOMONTH(A937,0)))</f>
        <v>0</v>
      </c>
      <c r="J937" s="23" t="n">
        <f aca="false">N(D937)-N(E937)</f>
        <v>0</v>
      </c>
      <c r="K937" s="23" t="n">
        <f aca="false">IF(I937=0,0,N(D937)/I937)</f>
        <v>0</v>
      </c>
      <c r="L937" s="24" t="n">
        <f aca="false">IF(A937="",0,IFERROR(INDEX(Tariff!$B$6:$F$13,MATCH(C937,Tariff!$A$6:$A$13,0),MATCH(B937,Tariff!$B$5:$F$5,0)),0))</f>
        <v>0</v>
      </c>
      <c r="M937" s="23" t="n">
        <f aca="false">J937*L937</f>
        <v>0</v>
      </c>
      <c r="N937" s="23" t="n">
        <f aca="false">N(F937)-M937</f>
        <v>0</v>
      </c>
      <c r="O937" s="25" t="n">
        <f aca="false">IF(M937=0,0,N937/M937)</f>
        <v>0</v>
      </c>
      <c r="P937" s="23" t="n">
        <f aca="false">N(F937)-N(G937)</f>
        <v>0</v>
      </c>
      <c r="Q937" s="25" t="n">
        <f aca="false">IF(N(H937)=0,0,N(D937)/H937-1)</f>
        <v>0</v>
      </c>
    </row>
    <row r="938" customFormat="false" ht="15" hidden="false" customHeight="false" outlineLevel="0" collapsed="false">
      <c r="A938" s="21"/>
      <c r="B938" s="8"/>
      <c r="C938" s="8"/>
      <c r="D938" s="19"/>
      <c r="E938" s="19"/>
      <c r="F938" s="19"/>
      <c r="G938" s="19"/>
      <c r="H938" s="19"/>
      <c r="I938" s="22" t="n">
        <f aca="false">IF(A938="",0,DAY(EOMONTH(A938,0)))</f>
        <v>0</v>
      </c>
      <c r="J938" s="23" t="n">
        <f aca="false">N(D938)-N(E938)</f>
        <v>0</v>
      </c>
      <c r="K938" s="23" t="n">
        <f aca="false">IF(I938=0,0,N(D938)/I938)</f>
        <v>0</v>
      </c>
      <c r="L938" s="24" t="n">
        <f aca="false">IF(A938="",0,IFERROR(INDEX(Tariff!$B$6:$F$13,MATCH(C938,Tariff!$A$6:$A$13,0),MATCH(B938,Tariff!$B$5:$F$5,0)),0))</f>
        <v>0</v>
      </c>
      <c r="M938" s="23" t="n">
        <f aca="false">J938*L938</f>
        <v>0</v>
      </c>
      <c r="N938" s="23" t="n">
        <f aca="false">N(F938)-M938</f>
        <v>0</v>
      </c>
      <c r="O938" s="25" t="n">
        <f aca="false">IF(M938=0,0,N938/M938)</f>
        <v>0</v>
      </c>
      <c r="P938" s="23" t="n">
        <f aca="false">N(F938)-N(G938)</f>
        <v>0</v>
      </c>
      <c r="Q938" s="25" t="n">
        <f aca="false">IF(N(H938)=0,0,N(D938)/H938-1)</f>
        <v>0</v>
      </c>
    </row>
    <row r="939" customFormat="false" ht="15" hidden="false" customHeight="false" outlineLevel="0" collapsed="false">
      <c r="A939" s="21"/>
      <c r="B939" s="8"/>
      <c r="C939" s="8"/>
      <c r="D939" s="19"/>
      <c r="E939" s="19"/>
      <c r="F939" s="19"/>
      <c r="G939" s="19"/>
      <c r="H939" s="19"/>
      <c r="I939" s="22" t="n">
        <f aca="false">IF(A939="",0,DAY(EOMONTH(A939,0)))</f>
        <v>0</v>
      </c>
      <c r="J939" s="23" t="n">
        <f aca="false">N(D939)-N(E939)</f>
        <v>0</v>
      </c>
      <c r="K939" s="23" t="n">
        <f aca="false">IF(I939=0,0,N(D939)/I939)</f>
        <v>0</v>
      </c>
      <c r="L939" s="24" t="n">
        <f aca="false">IF(A939="",0,IFERROR(INDEX(Tariff!$B$6:$F$13,MATCH(C939,Tariff!$A$6:$A$13,0),MATCH(B939,Tariff!$B$5:$F$5,0)),0))</f>
        <v>0</v>
      </c>
      <c r="M939" s="23" t="n">
        <f aca="false">J939*L939</f>
        <v>0</v>
      </c>
      <c r="N939" s="23" t="n">
        <f aca="false">N(F939)-M939</f>
        <v>0</v>
      </c>
      <c r="O939" s="25" t="n">
        <f aca="false">IF(M939=0,0,N939/M939)</f>
        <v>0</v>
      </c>
      <c r="P939" s="23" t="n">
        <f aca="false">N(F939)-N(G939)</f>
        <v>0</v>
      </c>
      <c r="Q939" s="25" t="n">
        <f aca="false">IF(N(H939)=0,0,N(D939)/H939-1)</f>
        <v>0</v>
      </c>
    </row>
    <row r="940" customFormat="false" ht="15" hidden="false" customHeight="false" outlineLevel="0" collapsed="false">
      <c r="A940" s="21"/>
      <c r="B940" s="8"/>
      <c r="C940" s="8"/>
      <c r="D940" s="19"/>
      <c r="E940" s="19"/>
      <c r="F940" s="19"/>
      <c r="G940" s="19"/>
      <c r="H940" s="19"/>
      <c r="I940" s="22" t="n">
        <f aca="false">IF(A940="",0,DAY(EOMONTH(A940,0)))</f>
        <v>0</v>
      </c>
      <c r="J940" s="23" t="n">
        <f aca="false">N(D940)-N(E940)</f>
        <v>0</v>
      </c>
      <c r="K940" s="23" t="n">
        <f aca="false">IF(I940=0,0,N(D940)/I940)</f>
        <v>0</v>
      </c>
      <c r="L940" s="24" t="n">
        <f aca="false">IF(A940="",0,IFERROR(INDEX(Tariff!$B$6:$F$13,MATCH(C940,Tariff!$A$6:$A$13,0),MATCH(B940,Tariff!$B$5:$F$5,0)),0))</f>
        <v>0</v>
      </c>
      <c r="M940" s="23" t="n">
        <f aca="false">J940*L940</f>
        <v>0</v>
      </c>
      <c r="N940" s="23" t="n">
        <f aca="false">N(F940)-M940</f>
        <v>0</v>
      </c>
      <c r="O940" s="25" t="n">
        <f aca="false">IF(M940=0,0,N940/M940)</f>
        <v>0</v>
      </c>
      <c r="P940" s="23" t="n">
        <f aca="false">N(F940)-N(G940)</f>
        <v>0</v>
      </c>
      <c r="Q940" s="25" t="n">
        <f aca="false">IF(N(H940)=0,0,N(D940)/H940-1)</f>
        <v>0</v>
      </c>
    </row>
    <row r="941" customFormat="false" ht="15" hidden="false" customHeight="false" outlineLevel="0" collapsed="false">
      <c r="A941" s="21"/>
      <c r="B941" s="8"/>
      <c r="C941" s="8"/>
      <c r="D941" s="19"/>
      <c r="E941" s="19"/>
      <c r="F941" s="19"/>
      <c r="G941" s="19"/>
      <c r="H941" s="19"/>
      <c r="I941" s="22" t="n">
        <f aca="false">IF(A941="",0,DAY(EOMONTH(A941,0)))</f>
        <v>0</v>
      </c>
      <c r="J941" s="23" t="n">
        <f aca="false">N(D941)-N(E941)</f>
        <v>0</v>
      </c>
      <c r="K941" s="23" t="n">
        <f aca="false">IF(I941=0,0,N(D941)/I941)</f>
        <v>0</v>
      </c>
      <c r="L941" s="24" t="n">
        <f aca="false">IF(A941="",0,IFERROR(INDEX(Tariff!$B$6:$F$13,MATCH(C941,Tariff!$A$6:$A$13,0),MATCH(B941,Tariff!$B$5:$F$5,0)),0))</f>
        <v>0</v>
      </c>
      <c r="M941" s="23" t="n">
        <f aca="false">J941*L941</f>
        <v>0</v>
      </c>
      <c r="N941" s="23" t="n">
        <f aca="false">N(F941)-M941</f>
        <v>0</v>
      </c>
      <c r="O941" s="25" t="n">
        <f aca="false">IF(M941=0,0,N941/M941)</f>
        <v>0</v>
      </c>
      <c r="P941" s="23" t="n">
        <f aca="false">N(F941)-N(G941)</f>
        <v>0</v>
      </c>
      <c r="Q941" s="25" t="n">
        <f aca="false">IF(N(H941)=0,0,N(D941)/H941-1)</f>
        <v>0</v>
      </c>
    </row>
    <row r="942" customFormat="false" ht="15" hidden="false" customHeight="false" outlineLevel="0" collapsed="false">
      <c r="A942" s="21"/>
      <c r="B942" s="8"/>
      <c r="C942" s="8"/>
      <c r="D942" s="19"/>
      <c r="E942" s="19"/>
      <c r="F942" s="19"/>
      <c r="G942" s="19"/>
      <c r="H942" s="19"/>
      <c r="I942" s="22" t="n">
        <f aca="false">IF(A942="",0,DAY(EOMONTH(A942,0)))</f>
        <v>0</v>
      </c>
      <c r="J942" s="23" t="n">
        <f aca="false">N(D942)-N(E942)</f>
        <v>0</v>
      </c>
      <c r="K942" s="23" t="n">
        <f aca="false">IF(I942=0,0,N(D942)/I942)</f>
        <v>0</v>
      </c>
      <c r="L942" s="24" t="n">
        <f aca="false">IF(A942="",0,IFERROR(INDEX(Tariff!$B$6:$F$13,MATCH(C942,Tariff!$A$6:$A$13,0),MATCH(B942,Tariff!$B$5:$F$5,0)),0))</f>
        <v>0</v>
      </c>
      <c r="M942" s="23" t="n">
        <f aca="false">J942*L942</f>
        <v>0</v>
      </c>
      <c r="N942" s="23" t="n">
        <f aca="false">N(F942)-M942</f>
        <v>0</v>
      </c>
      <c r="O942" s="25" t="n">
        <f aca="false">IF(M942=0,0,N942/M942)</f>
        <v>0</v>
      </c>
      <c r="P942" s="23" t="n">
        <f aca="false">N(F942)-N(G942)</f>
        <v>0</v>
      </c>
      <c r="Q942" s="25" t="n">
        <f aca="false">IF(N(H942)=0,0,N(D942)/H942-1)</f>
        <v>0</v>
      </c>
    </row>
    <row r="943" customFormat="false" ht="15" hidden="false" customHeight="false" outlineLevel="0" collapsed="false">
      <c r="A943" s="21"/>
      <c r="B943" s="8"/>
      <c r="C943" s="8"/>
      <c r="D943" s="19"/>
      <c r="E943" s="19"/>
      <c r="F943" s="19"/>
      <c r="G943" s="19"/>
      <c r="H943" s="19"/>
      <c r="I943" s="22" t="n">
        <f aca="false">IF(A943="",0,DAY(EOMONTH(A943,0)))</f>
        <v>0</v>
      </c>
      <c r="J943" s="23" t="n">
        <f aca="false">N(D943)-N(E943)</f>
        <v>0</v>
      </c>
      <c r="K943" s="23" t="n">
        <f aca="false">IF(I943=0,0,N(D943)/I943)</f>
        <v>0</v>
      </c>
      <c r="L943" s="24" t="n">
        <f aca="false">IF(A943="",0,IFERROR(INDEX(Tariff!$B$6:$F$13,MATCH(C943,Tariff!$A$6:$A$13,0),MATCH(B943,Tariff!$B$5:$F$5,0)),0))</f>
        <v>0</v>
      </c>
      <c r="M943" s="23" t="n">
        <f aca="false">J943*L943</f>
        <v>0</v>
      </c>
      <c r="N943" s="23" t="n">
        <f aca="false">N(F943)-M943</f>
        <v>0</v>
      </c>
      <c r="O943" s="25" t="n">
        <f aca="false">IF(M943=0,0,N943/M943)</f>
        <v>0</v>
      </c>
      <c r="P943" s="23" t="n">
        <f aca="false">N(F943)-N(G943)</f>
        <v>0</v>
      </c>
      <c r="Q943" s="25" t="n">
        <f aca="false">IF(N(H943)=0,0,N(D943)/H943-1)</f>
        <v>0</v>
      </c>
    </row>
    <row r="944" customFormat="false" ht="15" hidden="false" customHeight="false" outlineLevel="0" collapsed="false">
      <c r="A944" s="21"/>
      <c r="B944" s="8"/>
      <c r="C944" s="8"/>
      <c r="D944" s="19"/>
      <c r="E944" s="19"/>
      <c r="F944" s="19"/>
      <c r="G944" s="19"/>
      <c r="H944" s="19"/>
      <c r="I944" s="22" t="n">
        <f aca="false">IF(A944="",0,DAY(EOMONTH(A944,0)))</f>
        <v>0</v>
      </c>
      <c r="J944" s="23" t="n">
        <f aca="false">N(D944)-N(E944)</f>
        <v>0</v>
      </c>
      <c r="K944" s="23" t="n">
        <f aca="false">IF(I944=0,0,N(D944)/I944)</f>
        <v>0</v>
      </c>
      <c r="L944" s="24" t="n">
        <f aca="false">IF(A944="",0,IFERROR(INDEX(Tariff!$B$6:$F$13,MATCH(C944,Tariff!$A$6:$A$13,0),MATCH(B944,Tariff!$B$5:$F$5,0)),0))</f>
        <v>0</v>
      </c>
      <c r="M944" s="23" t="n">
        <f aca="false">J944*L944</f>
        <v>0</v>
      </c>
      <c r="N944" s="23" t="n">
        <f aca="false">N(F944)-M944</f>
        <v>0</v>
      </c>
      <c r="O944" s="25" t="n">
        <f aca="false">IF(M944=0,0,N944/M944)</f>
        <v>0</v>
      </c>
      <c r="P944" s="23" t="n">
        <f aca="false">N(F944)-N(G944)</f>
        <v>0</v>
      </c>
      <c r="Q944" s="25" t="n">
        <f aca="false">IF(N(H944)=0,0,N(D944)/H944-1)</f>
        <v>0</v>
      </c>
    </row>
    <row r="945" customFormat="false" ht="15" hidden="false" customHeight="false" outlineLevel="0" collapsed="false">
      <c r="A945" s="21"/>
      <c r="B945" s="8"/>
      <c r="C945" s="8"/>
      <c r="D945" s="19"/>
      <c r="E945" s="19"/>
      <c r="F945" s="19"/>
      <c r="G945" s="19"/>
      <c r="H945" s="19"/>
      <c r="I945" s="22" t="n">
        <f aca="false">IF(A945="",0,DAY(EOMONTH(A945,0)))</f>
        <v>0</v>
      </c>
      <c r="J945" s="23" t="n">
        <f aca="false">N(D945)-N(E945)</f>
        <v>0</v>
      </c>
      <c r="K945" s="23" t="n">
        <f aca="false">IF(I945=0,0,N(D945)/I945)</f>
        <v>0</v>
      </c>
      <c r="L945" s="24" t="n">
        <f aca="false">IF(A945="",0,IFERROR(INDEX(Tariff!$B$6:$F$13,MATCH(C945,Tariff!$A$6:$A$13,0),MATCH(B945,Tariff!$B$5:$F$5,0)),0))</f>
        <v>0</v>
      </c>
      <c r="M945" s="23" t="n">
        <f aca="false">J945*L945</f>
        <v>0</v>
      </c>
      <c r="N945" s="23" t="n">
        <f aca="false">N(F945)-M945</f>
        <v>0</v>
      </c>
      <c r="O945" s="25" t="n">
        <f aca="false">IF(M945=0,0,N945/M945)</f>
        <v>0</v>
      </c>
      <c r="P945" s="23" t="n">
        <f aca="false">N(F945)-N(G945)</f>
        <v>0</v>
      </c>
      <c r="Q945" s="25" t="n">
        <f aca="false">IF(N(H945)=0,0,N(D945)/H945-1)</f>
        <v>0</v>
      </c>
    </row>
    <row r="946" customFormat="false" ht="15" hidden="false" customHeight="false" outlineLevel="0" collapsed="false">
      <c r="A946" s="21"/>
      <c r="B946" s="8"/>
      <c r="C946" s="8"/>
      <c r="D946" s="19"/>
      <c r="E946" s="19"/>
      <c r="F946" s="19"/>
      <c r="G946" s="19"/>
      <c r="H946" s="19"/>
      <c r="I946" s="22" t="n">
        <f aca="false">IF(A946="",0,DAY(EOMONTH(A946,0)))</f>
        <v>0</v>
      </c>
      <c r="J946" s="23" t="n">
        <f aca="false">N(D946)-N(E946)</f>
        <v>0</v>
      </c>
      <c r="K946" s="23" t="n">
        <f aca="false">IF(I946=0,0,N(D946)/I946)</f>
        <v>0</v>
      </c>
      <c r="L946" s="24" t="n">
        <f aca="false">IF(A946="",0,IFERROR(INDEX(Tariff!$B$6:$F$13,MATCH(C946,Tariff!$A$6:$A$13,0),MATCH(B946,Tariff!$B$5:$F$5,0)),0))</f>
        <v>0</v>
      </c>
      <c r="M946" s="23" t="n">
        <f aca="false">J946*L946</f>
        <v>0</v>
      </c>
      <c r="N946" s="23" t="n">
        <f aca="false">N(F946)-M946</f>
        <v>0</v>
      </c>
      <c r="O946" s="25" t="n">
        <f aca="false">IF(M946=0,0,N946/M946)</f>
        <v>0</v>
      </c>
      <c r="P946" s="23" t="n">
        <f aca="false">N(F946)-N(G946)</f>
        <v>0</v>
      </c>
      <c r="Q946" s="25" t="n">
        <f aca="false">IF(N(H946)=0,0,N(D946)/H946-1)</f>
        <v>0</v>
      </c>
    </row>
    <row r="947" customFormat="false" ht="15" hidden="false" customHeight="false" outlineLevel="0" collapsed="false">
      <c r="A947" s="21"/>
      <c r="B947" s="8"/>
      <c r="C947" s="8"/>
      <c r="D947" s="19"/>
      <c r="E947" s="19"/>
      <c r="F947" s="19"/>
      <c r="G947" s="19"/>
      <c r="H947" s="19"/>
      <c r="I947" s="22" t="n">
        <f aca="false">IF(A947="",0,DAY(EOMONTH(A947,0)))</f>
        <v>0</v>
      </c>
      <c r="J947" s="23" t="n">
        <f aca="false">N(D947)-N(E947)</f>
        <v>0</v>
      </c>
      <c r="K947" s="23" t="n">
        <f aca="false">IF(I947=0,0,N(D947)/I947)</f>
        <v>0</v>
      </c>
      <c r="L947" s="24" t="n">
        <f aca="false">IF(A947="",0,IFERROR(INDEX(Tariff!$B$6:$F$13,MATCH(C947,Tariff!$A$6:$A$13,0),MATCH(B947,Tariff!$B$5:$F$5,0)),0))</f>
        <v>0</v>
      </c>
      <c r="M947" s="23" t="n">
        <f aca="false">J947*L947</f>
        <v>0</v>
      </c>
      <c r="N947" s="23" t="n">
        <f aca="false">N(F947)-M947</f>
        <v>0</v>
      </c>
      <c r="O947" s="25" t="n">
        <f aca="false">IF(M947=0,0,N947/M947)</f>
        <v>0</v>
      </c>
      <c r="P947" s="23" t="n">
        <f aca="false">N(F947)-N(G947)</f>
        <v>0</v>
      </c>
      <c r="Q947" s="25" t="n">
        <f aca="false">IF(N(H947)=0,0,N(D947)/H947-1)</f>
        <v>0</v>
      </c>
    </row>
    <row r="948" customFormat="false" ht="15" hidden="false" customHeight="false" outlineLevel="0" collapsed="false">
      <c r="A948" s="21"/>
      <c r="B948" s="8"/>
      <c r="C948" s="8"/>
      <c r="D948" s="19"/>
      <c r="E948" s="19"/>
      <c r="F948" s="19"/>
      <c r="G948" s="19"/>
      <c r="H948" s="19"/>
      <c r="I948" s="22" t="n">
        <f aca="false">IF(A948="",0,DAY(EOMONTH(A948,0)))</f>
        <v>0</v>
      </c>
      <c r="J948" s="23" t="n">
        <f aca="false">N(D948)-N(E948)</f>
        <v>0</v>
      </c>
      <c r="K948" s="23" t="n">
        <f aca="false">IF(I948=0,0,N(D948)/I948)</f>
        <v>0</v>
      </c>
      <c r="L948" s="24" t="n">
        <f aca="false">IF(A948="",0,IFERROR(INDEX(Tariff!$B$6:$F$13,MATCH(C948,Tariff!$A$6:$A$13,0),MATCH(B948,Tariff!$B$5:$F$5,0)),0))</f>
        <v>0</v>
      </c>
      <c r="M948" s="23" t="n">
        <f aca="false">J948*L948</f>
        <v>0</v>
      </c>
      <c r="N948" s="23" t="n">
        <f aca="false">N(F948)-M948</f>
        <v>0</v>
      </c>
      <c r="O948" s="25" t="n">
        <f aca="false">IF(M948=0,0,N948/M948)</f>
        <v>0</v>
      </c>
      <c r="P948" s="23" t="n">
        <f aca="false">N(F948)-N(G948)</f>
        <v>0</v>
      </c>
      <c r="Q948" s="25" t="n">
        <f aca="false">IF(N(H948)=0,0,N(D948)/H948-1)</f>
        <v>0</v>
      </c>
    </row>
    <row r="949" customFormat="false" ht="15" hidden="false" customHeight="false" outlineLevel="0" collapsed="false">
      <c r="A949" s="21"/>
      <c r="B949" s="8"/>
      <c r="C949" s="8"/>
      <c r="D949" s="19"/>
      <c r="E949" s="19"/>
      <c r="F949" s="19"/>
      <c r="G949" s="19"/>
      <c r="H949" s="19"/>
      <c r="I949" s="22" t="n">
        <f aca="false">IF(A949="",0,DAY(EOMONTH(A949,0)))</f>
        <v>0</v>
      </c>
      <c r="J949" s="23" t="n">
        <f aca="false">N(D949)-N(E949)</f>
        <v>0</v>
      </c>
      <c r="K949" s="23" t="n">
        <f aca="false">IF(I949=0,0,N(D949)/I949)</f>
        <v>0</v>
      </c>
      <c r="L949" s="24" t="n">
        <f aca="false">IF(A949="",0,IFERROR(INDEX(Tariff!$B$6:$F$13,MATCH(C949,Tariff!$A$6:$A$13,0),MATCH(B949,Tariff!$B$5:$F$5,0)),0))</f>
        <v>0</v>
      </c>
      <c r="M949" s="23" t="n">
        <f aca="false">J949*L949</f>
        <v>0</v>
      </c>
      <c r="N949" s="23" t="n">
        <f aca="false">N(F949)-M949</f>
        <v>0</v>
      </c>
      <c r="O949" s="25" t="n">
        <f aca="false">IF(M949=0,0,N949/M949)</f>
        <v>0</v>
      </c>
      <c r="P949" s="23" t="n">
        <f aca="false">N(F949)-N(G949)</f>
        <v>0</v>
      </c>
      <c r="Q949" s="25" t="n">
        <f aca="false">IF(N(H949)=0,0,N(D949)/H949-1)</f>
        <v>0</v>
      </c>
    </row>
    <row r="950" customFormat="false" ht="15" hidden="false" customHeight="false" outlineLevel="0" collapsed="false">
      <c r="A950" s="21"/>
      <c r="B950" s="8"/>
      <c r="C950" s="8"/>
      <c r="D950" s="19"/>
      <c r="E950" s="19"/>
      <c r="F950" s="19"/>
      <c r="G950" s="19"/>
      <c r="H950" s="19"/>
      <c r="I950" s="22" t="n">
        <f aca="false">IF(A950="",0,DAY(EOMONTH(A950,0)))</f>
        <v>0</v>
      </c>
      <c r="J950" s="23" t="n">
        <f aca="false">N(D950)-N(E950)</f>
        <v>0</v>
      </c>
      <c r="K950" s="23" t="n">
        <f aca="false">IF(I950=0,0,N(D950)/I950)</f>
        <v>0</v>
      </c>
      <c r="L950" s="24" t="n">
        <f aca="false">IF(A950="",0,IFERROR(INDEX(Tariff!$B$6:$F$13,MATCH(C950,Tariff!$A$6:$A$13,0),MATCH(B950,Tariff!$B$5:$F$5,0)),0))</f>
        <v>0</v>
      </c>
      <c r="M950" s="23" t="n">
        <f aca="false">J950*L950</f>
        <v>0</v>
      </c>
      <c r="N950" s="23" t="n">
        <f aca="false">N(F950)-M950</f>
        <v>0</v>
      </c>
      <c r="O950" s="25" t="n">
        <f aca="false">IF(M950=0,0,N950/M950)</f>
        <v>0</v>
      </c>
      <c r="P950" s="23" t="n">
        <f aca="false">N(F950)-N(G950)</f>
        <v>0</v>
      </c>
      <c r="Q950" s="25" t="n">
        <f aca="false">IF(N(H950)=0,0,N(D950)/H950-1)</f>
        <v>0</v>
      </c>
    </row>
    <row r="951" customFormat="false" ht="15" hidden="false" customHeight="false" outlineLevel="0" collapsed="false">
      <c r="A951" s="21"/>
      <c r="B951" s="8"/>
      <c r="C951" s="8"/>
      <c r="D951" s="19"/>
      <c r="E951" s="19"/>
      <c r="F951" s="19"/>
      <c r="G951" s="19"/>
      <c r="H951" s="19"/>
      <c r="I951" s="22" t="n">
        <f aca="false">IF(A951="",0,DAY(EOMONTH(A951,0)))</f>
        <v>0</v>
      </c>
      <c r="J951" s="23" t="n">
        <f aca="false">N(D951)-N(E951)</f>
        <v>0</v>
      </c>
      <c r="K951" s="23" t="n">
        <f aca="false">IF(I951=0,0,N(D951)/I951)</f>
        <v>0</v>
      </c>
      <c r="L951" s="24" t="n">
        <f aca="false">IF(A951="",0,IFERROR(INDEX(Tariff!$B$6:$F$13,MATCH(C951,Tariff!$A$6:$A$13,0),MATCH(B951,Tariff!$B$5:$F$5,0)),0))</f>
        <v>0</v>
      </c>
      <c r="M951" s="23" t="n">
        <f aca="false">J951*L951</f>
        <v>0</v>
      </c>
      <c r="N951" s="23" t="n">
        <f aca="false">N(F951)-M951</f>
        <v>0</v>
      </c>
      <c r="O951" s="25" t="n">
        <f aca="false">IF(M951=0,0,N951/M951)</f>
        <v>0</v>
      </c>
      <c r="P951" s="23" t="n">
        <f aca="false">N(F951)-N(G951)</f>
        <v>0</v>
      </c>
      <c r="Q951" s="25" t="n">
        <f aca="false">IF(N(H951)=0,0,N(D951)/H951-1)</f>
        <v>0</v>
      </c>
    </row>
    <row r="952" customFormat="false" ht="15" hidden="false" customHeight="false" outlineLevel="0" collapsed="false">
      <c r="A952" s="21"/>
      <c r="B952" s="8"/>
      <c r="C952" s="8"/>
      <c r="D952" s="19"/>
      <c r="E952" s="19"/>
      <c r="F952" s="19"/>
      <c r="G952" s="19"/>
      <c r="H952" s="19"/>
      <c r="I952" s="22" t="n">
        <f aca="false">IF(A952="",0,DAY(EOMONTH(A952,0)))</f>
        <v>0</v>
      </c>
      <c r="J952" s="23" t="n">
        <f aca="false">N(D952)-N(E952)</f>
        <v>0</v>
      </c>
      <c r="K952" s="23" t="n">
        <f aca="false">IF(I952=0,0,N(D952)/I952)</f>
        <v>0</v>
      </c>
      <c r="L952" s="24" t="n">
        <f aca="false">IF(A952="",0,IFERROR(INDEX(Tariff!$B$6:$F$13,MATCH(C952,Tariff!$A$6:$A$13,0),MATCH(B952,Tariff!$B$5:$F$5,0)),0))</f>
        <v>0</v>
      </c>
      <c r="M952" s="23" t="n">
        <f aca="false">J952*L952</f>
        <v>0</v>
      </c>
      <c r="N952" s="23" t="n">
        <f aca="false">N(F952)-M952</f>
        <v>0</v>
      </c>
      <c r="O952" s="25" t="n">
        <f aca="false">IF(M952=0,0,N952/M952)</f>
        <v>0</v>
      </c>
      <c r="P952" s="23" t="n">
        <f aca="false">N(F952)-N(G952)</f>
        <v>0</v>
      </c>
      <c r="Q952" s="25" t="n">
        <f aca="false">IF(N(H952)=0,0,N(D952)/H952-1)</f>
        <v>0</v>
      </c>
    </row>
    <row r="953" customFormat="false" ht="15" hidden="false" customHeight="false" outlineLevel="0" collapsed="false">
      <c r="A953" s="21"/>
      <c r="B953" s="8"/>
      <c r="C953" s="8"/>
      <c r="D953" s="19"/>
      <c r="E953" s="19"/>
      <c r="F953" s="19"/>
      <c r="G953" s="19"/>
      <c r="H953" s="19"/>
      <c r="I953" s="22" t="n">
        <f aca="false">IF(A953="",0,DAY(EOMONTH(A953,0)))</f>
        <v>0</v>
      </c>
      <c r="J953" s="23" t="n">
        <f aca="false">N(D953)-N(E953)</f>
        <v>0</v>
      </c>
      <c r="K953" s="23" t="n">
        <f aca="false">IF(I953=0,0,N(D953)/I953)</f>
        <v>0</v>
      </c>
      <c r="L953" s="24" t="n">
        <f aca="false">IF(A953="",0,IFERROR(INDEX(Tariff!$B$6:$F$13,MATCH(C953,Tariff!$A$6:$A$13,0),MATCH(B953,Tariff!$B$5:$F$5,0)),0))</f>
        <v>0</v>
      </c>
      <c r="M953" s="23" t="n">
        <f aca="false">J953*L953</f>
        <v>0</v>
      </c>
      <c r="N953" s="23" t="n">
        <f aca="false">N(F953)-M953</f>
        <v>0</v>
      </c>
      <c r="O953" s="25" t="n">
        <f aca="false">IF(M953=0,0,N953/M953)</f>
        <v>0</v>
      </c>
      <c r="P953" s="23" t="n">
        <f aca="false">N(F953)-N(G953)</f>
        <v>0</v>
      </c>
      <c r="Q953" s="25" t="n">
        <f aca="false">IF(N(H953)=0,0,N(D953)/H953-1)</f>
        <v>0</v>
      </c>
    </row>
    <row r="954" customFormat="false" ht="15" hidden="false" customHeight="false" outlineLevel="0" collapsed="false">
      <c r="A954" s="21"/>
      <c r="B954" s="8"/>
      <c r="C954" s="8"/>
      <c r="D954" s="19"/>
      <c r="E954" s="19"/>
      <c r="F954" s="19"/>
      <c r="G954" s="19"/>
      <c r="H954" s="19"/>
      <c r="I954" s="22" t="n">
        <f aca="false">IF(A954="",0,DAY(EOMONTH(A954,0)))</f>
        <v>0</v>
      </c>
      <c r="J954" s="23" t="n">
        <f aca="false">N(D954)-N(E954)</f>
        <v>0</v>
      </c>
      <c r="K954" s="23" t="n">
        <f aca="false">IF(I954=0,0,N(D954)/I954)</f>
        <v>0</v>
      </c>
      <c r="L954" s="24" t="n">
        <f aca="false">IF(A954="",0,IFERROR(INDEX(Tariff!$B$6:$F$13,MATCH(C954,Tariff!$A$6:$A$13,0),MATCH(B954,Tariff!$B$5:$F$5,0)),0))</f>
        <v>0</v>
      </c>
      <c r="M954" s="23" t="n">
        <f aca="false">J954*L954</f>
        <v>0</v>
      </c>
      <c r="N954" s="23" t="n">
        <f aca="false">N(F954)-M954</f>
        <v>0</v>
      </c>
      <c r="O954" s="25" t="n">
        <f aca="false">IF(M954=0,0,N954/M954)</f>
        <v>0</v>
      </c>
      <c r="P954" s="23" t="n">
        <f aca="false">N(F954)-N(G954)</f>
        <v>0</v>
      </c>
      <c r="Q954" s="25" t="n">
        <f aca="false">IF(N(H954)=0,0,N(D954)/H954-1)</f>
        <v>0</v>
      </c>
    </row>
    <row r="955" customFormat="false" ht="15" hidden="false" customHeight="false" outlineLevel="0" collapsed="false">
      <c r="A955" s="21"/>
      <c r="B955" s="8"/>
      <c r="C955" s="8"/>
      <c r="D955" s="19"/>
      <c r="E955" s="19"/>
      <c r="F955" s="19"/>
      <c r="G955" s="19"/>
      <c r="H955" s="19"/>
      <c r="I955" s="22" t="n">
        <f aca="false">IF(A955="",0,DAY(EOMONTH(A955,0)))</f>
        <v>0</v>
      </c>
      <c r="J955" s="23" t="n">
        <f aca="false">N(D955)-N(E955)</f>
        <v>0</v>
      </c>
      <c r="K955" s="23" t="n">
        <f aca="false">IF(I955=0,0,N(D955)/I955)</f>
        <v>0</v>
      </c>
      <c r="L955" s="24" t="n">
        <f aca="false">IF(A955="",0,IFERROR(INDEX(Tariff!$B$6:$F$13,MATCH(C955,Tariff!$A$6:$A$13,0),MATCH(B955,Tariff!$B$5:$F$5,0)),0))</f>
        <v>0</v>
      </c>
      <c r="M955" s="23" t="n">
        <f aca="false">J955*L955</f>
        <v>0</v>
      </c>
      <c r="N955" s="23" t="n">
        <f aca="false">N(F955)-M955</f>
        <v>0</v>
      </c>
      <c r="O955" s="25" t="n">
        <f aca="false">IF(M955=0,0,N955/M955)</f>
        <v>0</v>
      </c>
      <c r="P955" s="23" t="n">
        <f aca="false">N(F955)-N(G955)</f>
        <v>0</v>
      </c>
      <c r="Q955" s="25" t="n">
        <f aca="false">IF(N(H955)=0,0,N(D955)/H955-1)</f>
        <v>0</v>
      </c>
    </row>
    <row r="956" customFormat="false" ht="15" hidden="false" customHeight="false" outlineLevel="0" collapsed="false">
      <c r="A956" s="21"/>
      <c r="B956" s="8"/>
      <c r="C956" s="8"/>
      <c r="D956" s="19"/>
      <c r="E956" s="19"/>
      <c r="F956" s="19"/>
      <c r="G956" s="19"/>
      <c r="H956" s="19"/>
      <c r="I956" s="22" t="n">
        <f aca="false">IF(A956="",0,DAY(EOMONTH(A956,0)))</f>
        <v>0</v>
      </c>
      <c r="J956" s="23" t="n">
        <f aca="false">N(D956)-N(E956)</f>
        <v>0</v>
      </c>
      <c r="K956" s="23" t="n">
        <f aca="false">IF(I956=0,0,N(D956)/I956)</f>
        <v>0</v>
      </c>
      <c r="L956" s="24" t="n">
        <f aca="false">IF(A956="",0,IFERROR(INDEX(Tariff!$B$6:$F$13,MATCH(C956,Tariff!$A$6:$A$13,0),MATCH(B956,Tariff!$B$5:$F$5,0)),0))</f>
        <v>0</v>
      </c>
      <c r="M956" s="23" t="n">
        <f aca="false">J956*L956</f>
        <v>0</v>
      </c>
      <c r="N956" s="23" t="n">
        <f aca="false">N(F956)-M956</f>
        <v>0</v>
      </c>
      <c r="O956" s="25" t="n">
        <f aca="false">IF(M956=0,0,N956/M956)</f>
        <v>0</v>
      </c>
      <c r="P956" s="23" t="n">
        <f aca="false">N(F956)-N(G956)</f>
        <v>0</v>
      </c>
      <c r="Q956" s="25" t="n">
        <f aca="false">IF(N(H956)=0,0,N(D956)/H956-1)</f>
        <v>0</v>
      </c>
    </row>
    <row r="957" customFormat="false" ht="15" hidden="false" customHeight="false" outlineLevel="0" collapsed="false">
      <c r="A957" s="21"/>
      <c r="B957" s="8"/>
      <c r="C957" s="8"/>
      <c r="D957" s="19"/>
      <c r="E957" s="19"/>
      <c r="F957" s="19"/>
      <c r="G957" s="19"/>
      <c r="H957" s="19"/>
      <c r="I957" s="22" t="n">
        <f aca="false">IF(A957="",0,DAY(EOMONTH(A957,0)))</f>
        <v>0</v>
      </c>
      <c r="J957" s="23" t="n">
        <f aca="false">N(D957)-N(E957)</f>
        <v>0</v>
      </c>
      <c r="K957" s="23" t="n">
        <f aca="false">IF(I957=0,0,N(D957)/I957)</f>
        <v>0</v>
      </c>
      <c r="L957" s="24" t="n">
        <f aca="false">IF(A957="",0,IFERROR(INDEX(Tariff!$B$6:$F$13,MATCH(C957,Tariff!$A$6:$A$13,0),MATCH(B957,Tariff!$B$5:$F$5,0)),0))</f>
        <v>0</v>
      </c>
      <c r="M957" s="23" t="n">
        <f aca="false">J957*L957</f>
        <v>0</v>
      </c>
      <c r="N957" s="23" t="n">
        <f aca="false">N(F957)-M957</f>
        <v>0</v>
      </c>
      <c r="O957" s="25" t="n">
        <f aca="false">IF(M957=0,0,N957/M957)</f>
        <v>0</v>
      </c>
      <c r="P957" s="23" t="n">
        <f aca="false">N(F957)-N(G957)</f>
        <v>0</v>
      </c>
      <c r="Q957" s="25" t="n">
        <f aca="false">IF(N(H957)=0,0,N(D957)/H957-1)</f>
        <v>0</v>
      </c>
    </row>
    <row r="958" customFormat="false" ht="15" hidden="false" customHeight="false" outlineLevel="0" collapsed="false">
      <c r="A958" s="21"/>
      <c r="B958" s="8"/>
      <c r="C958" s="8"/>
      <c r="D958" s="19"/>
      <c r="E958" s="19"/>
      <c r="F958" s="19"/>
      <c r="G958" s="19"/>
      <c r="H958" s="19"/>
      <c r="I958" s="22" t="n">
        <f aca="false">IF(A958="",0,DAY(EOMONTH(A958,0)))</f>
        <v>0</v>
      </c>
      <c r="J958" s="23" t="n">
        <f aca="false">N(D958)-N(E958)</f>
        <v>0</v>
      </c>
      <c r="K958" s="23" t="n">
        <f aca="false">IF(I958=0,0,N(D958)/I958)</f>
        <v>0</v>
      </c>
      <c r="L958" s="24" t="n">
        <f aca="false">IF(A958="",0,IFERROR(INDEX(Tariff!$B$6:$F$13,MATCH(C958,Tariff!$A$6:$A$13,0),MATCH(B958,Tariff!$B$5:$F$5,0)),0))</f>
        <v>0</v>
      </c>
      <c r="M958" s="23" t="n">
        <f aca="false">J958*L958</f>
        <v>0</v>
      </c>
      <c r="N958" s="23" t="n">
        <f aca="false">N(F958)-M958</f>
        <v>0</v>
      </c>
      <c r="O958" s="25" t="n">
        <f aca="false">IF(M958=0,0,N958/M958)</f>
        <v>0</v>
      </c>
      <c r="P958" s="23" t="n">
        <f aca="false">N(F958)-N(G958)</f>
        <v>0</v>
      </c>
      <c r="Q958" s="25" t="n">
        <f aca="false">IF(N(H958)=0,0,N(D958)/H958-1)</f>
        <v>0</v>
      </c>
    </row>
    <row r="959" customFormat="false" ht="15" hidden="false" customHeight="false" outlineLevel="0" collapsed="false">
      <c r="A959" s="21"/>
      <c r="B959" s="8"/>
      <c r="C959" s="8"/>
      <c r="D959" s="19"/>
      <c r="E959" s="19"/>
      <c r="F959" s="19"/>
      <c r="G959" s="19"/>
      <c r="H959" s="19"/>
      <c r="I959" s="22" t="n">
        <f aca="false">IF(A959="",0,DAY(EOMONTH(A959,0)))</f>
        <v>0</v>
      </c>
      <c r="J959" s="23" t="n">
        <f aca="false">N(D959)-N(E959)</f>
        <v>0</v>
      </c>
      <c r="K959" s="23" t="n">
        <f aca="false">IF(I959=0,0,N(D959)/I959)</f>
        <v>0</v>
      </c>
      <c r="L959" s="24" t="n">
        <f aca="false">IF(A959="",0,IFERROR(INDEX(Tariff!$B$6:$F$13,MATCH(C959,Tariff!$A$6:$A$13,0),MATCH(B959,Tariff!$B$5:$F$5,0)),0))</f>
        <v>0</v>
      </c>
      <c r="M959" s="23" t="n">
        <f aca="false">J959*L959</f>
        <v>0</v>
      </c>
      <c r="N959" s="23" t="n">
        <f aca="false">N(F959)-M959</f>
        <v>0</v>
      </c>
      <c r="O959" s="25" t="n">
        <f aca="false">IF(M959=0,0,N959/M959)</f>
        <v>0</v>
      </c>
      <c r="P959" s="23" t="n">
        <f aca="false">N(F959)-N(G959)</f>
        <v>0</v>
      </c>
      <c r="Q959" s="25" t="n">
        <f aca="false">IF(N(H959)=0,0,N(D959)/H959-1)</f>
        <v>0</v>
      </c>
    </row>
    <row r="960" customFormat="false" ht="15" hidden="false" customHeight="false" outlineLevel="0" collapsed="false">
      <c r="A960" s="21"/>
      <c r="B960" s="8"/>
      <c r="C960" s="8"/>
      <c r="D960" s="19"/>
      <c r="E960" s="19"/>
      <c r="F960" s="19"/>
      <c r="G960" s="19"/>
      <c r="H960" s="19"/>
      <c r="I960" s="22" t="n">
        <f aca="false">IF(A960="",0,DAY(EOMONTH(A960,0)))</f>
        <v>0</v>
      </c>
      <c r="J960" s="23" t="n">
        <f aca="false">N(D960)-N(E960)</f>
        <v>0</v>
      </c>
      <c r="K960" s="23" t="n">
        <f aca="false">IF(I960=0,0,N(D960)/I960)</f>
        <v>0</v>
      </c>
      <c r="L960" s="24" t="n">
        <f aca="false">IF(A960="",0,IFERROR(INDEX(Tariff!$B$6:$F$13,MATCH(C960,Tariff!$A$6:$A$13,0),MATCH(B960,Tariff!$B$5:$F$5,0)),0))</f>
        <v>0</v>
      </c>
      <c r="M960" s="23" t="n">
        <f aca="false">J960*L960</f>
        <v>0</v>
      </c>
      <c r="N960" s="23" t="n">
        <f aca="false">N(F960)-M960</f>
        <v>0</v>
      </c>
      <c r="O960" s="25" t="n">
        <f aca="false">IF(M960=0,0,N960/M960)</f>
        <v>0</v>
      </c>
      <c r="P960" s="23" t="n">
        <f aca="false">N(F960)-N(G960)</f>
        <v>0</v>
      </c>
      <c r="Q960" s="25" t="n">
        <f aca="false">IF(N(H960)=0,0,N(D960)/H960-1)</f>
        <v>0</v>
      </c>
    </row>
    <row r="961" customFormat="false" ht="15" hidden="false" customHeight="false" outlineLevel="0" collapsed="false">
      <c r="A961" s="21"/>
      <c r="B961" s="8"/>
      <c r="C961" s="8"/>
      <c r="D961" s="19"/>
      <c r="E961" s="19"/>
      <c r="F961" s="19"/>
      <c r="G961" s="19"/>
      <c r="H961" s="19"/>
      <c r="I961" s="22" t="n">
        <f aca="false">IF(A961="",0,DAY(EOMONTH(A961,0)))</f>
        <v>0</v>
      </c>
      <c r="J961" s="23" t="n">
        <f aca="false">N(D961)-N(E961)</f>
        <v>0</v>
      </c>
      <c r="K961" s="23" t="n">
        <f aca="false">IF(I961=0,0,N(D961)/I961)</f>
        <v>0</v>
      </c>
      <c r="L961" s="24" t="n">
        <f aca="false">IF(A961="",0,IFERROR(INDEX(Tariff!$B$6:$F$13,MATCH(C961,Tariff!$A$6:$A$13,0),MATCH(B961,Tariff!$B$5:$F$5,0)),0))</f>
        <v>0</v>
      </c>
      <c r="M961" s="23" t="n">
        <f aca="false">J961*L961</f>
        <v>0</v>
      </c>
      <c r="N961" s="23" t="n">
        <f aca="false">N(F961)-M961</f>
        <v>0</v>
      </c>
      <c r="O961" s="25" t="n">
        <f aca="false">IF(M961=0,0,N961/M961)</f>
        <v>0</v>
      </c>
      <c r="P961" s="23" t="n">
        <f aca="false">N(F961)-N(G961)</f>
        <v>0</v>
      </c>
      <c r="Q961" s="25" t="n">
        <f aca="false">IF(N(H961)=0,0,N(D961)/H961-1)</f>
        <v>0</v>
      </c>
    </row>
    <row r="962" customFormat="false" ht="15" hidden="false" customHeight="false" outlineLevel="0" collapsed="false">
      <c r="A962" s="21"/>
      <c r="B962" s="8"/>
      <c r="C962" s="8"/>
      <c r="D962" s="19"/>
      <c r="E962" s="19"/>
      <c r="F962" s="19"/>
      <c r="G962" s="19"/>
      <c r="H962" s="19"/>
      <c r="I962" s="22" t="n">
        <f aca="false">IF(A962="",0,DAY(EOMONTH(A962,0)))</f>
        <v>0</v>
      </c>
      <c r="J962" s="23" t="n">
        <f aca="false">N(D962)-N(E962)</f>
        <v>0</v>
      </c>
      <c r="K962" s="23" t="n">
        <f aca="false">IF(I962=0,0,N(D962)/I962)</f>
        <v>0</v>
      </c>
      <c r="L962" s="24" t="n">
        <f aca="false">IF(A962="",0,IFERROR(INDEX(Tariff!$B$6:$F$13,MATCH(C962,Tariff!$A$6:$A$13,0),MATCH(B962,Tariff!$B$5:$F$5,0)),0))</f>
        <v>0</v>
      </c>
      <c r="M962" s="23" t="n">
        <f aca="false">J962*L962</f>
        <v>0</v>
      </c>
      <c r="N962" s="23" t="n">
        <f aca="false">N(F962)-M962</f>
        <v>0</v>
      </c>
      <c r="O962" s="25" t="n">
        <f aca="false">IF(M962=0,0,N962/M962)</f>
        <v>0</v>
      </c>
      <c r="P962" s="23" t="n">
        <f aca="false">N(F962)-N(G962)</f>
        <v>0</v>
      </c>
      <c r="Q962" s="25" t="n">
        <f aca="false">IF(N(H962)=0,0,N(D962)/H962-1)</f>
        <v>0</v>
      </c>
    </row>
    <row r="963" customFormat="false" ht="15" hidden="false" customHeight="false" outlineLevel="0" collapsed="false">
      <c r="A963" s="21"/>
      <c r="B963" s="8"/>
      <c r="C963" s="8"/>
      <c r="D963" s="19"/>
      <c r="E963" s="19"/>
      <c r="F963" s="19"/>
      <c r="G963" s="19"/>
      <c r="H963" s="19"/>
      <c r="I963" s="22" t="n">
        <f aca="false">IF(A963="",0,DAY(EOMONTH(A963,0)))</f>
        <v>0</v>
      </c>
      <c r="J963" s="23" t="n">
        <f aca="false">N(D963)-N(E963)</f>
        <v>0</v>
      </c>
      <c r="K963" s="23" t="n">
        <f aca="false">IF(I963=0,0,N(D963)/I963)</f>
        <v>0</v>
      </c>
      <c r="L963" s="24" t="n">
        <f aca="false">IF(A963="",0,IFERROR(INDEX(Tariff!$B$6:$F$13,MATCH(C963,Tariff!$A$6:$A$13,0),MATCH(B963,Tariff!$B$5:$F$5,0)),0))</f>
        <v>0</v>
      </c>
      <c r="M963" s="23" t="n">
        <f aca="false">J963*L963</f>
        <v>0</v>
      </c>
      <c r="N963" s="23" t="n">
        <f aca="false">N(F963)-M963</f>
        <v>0</v>
      </c>
      <c r="O963" s="25" t="n">
        <f aca="false">IF(M963=0,0,N963/M963)</f>
        <v>0</v>
      </c>
      <c r="P963" s="23" t="n">
        <f aca="false">N(F963)-N(G963)</f>
        <v>0</v>
      </c>
      <c r="Q963" s="25" t="n">
        <f aca="false">IF(N(H963)=0,0,N(D963)/H963-1)</f>
        <v>0</v>
      </c>
    </row>
    <row r="964" customFormat="false" ht="15" hidden="false" customHeight="false" outlineLevel="0" collapsed="false">
      <c r="A964" s="21"/>
      <c r="B964" s="8"/>
      <c r="C964" s="8"/>
      <c r="D964" s="19"/>
      <c r="E964" s="19"/>
      <c r="F964" s="19"/>
      <c r="G964" s="19"/>
      <c r="H964" s="19"/>
      <c r="I964" s="22" t="n">
        <f aca="false">IF(A964="",0,DAY(EOMONTH(A964,0)))</f>
        <v>0</v>
      </c>
      <c r="J964" s="23" t="n">
        <f aca="false">N(D964)-N(E964)</f>
        <v>0</v>
      </c>
      <c r="K964" s="23" t="n">
        <f aca="false">IF(I964=0,0,N(D964)/I964)</f>
        <v>0</v>
      </c>
      <c r="L964" s="24" t="n">
        <f aca="false">IF(A964="",0,IFERROR(INDEX(Tariff!$B$6:$F$13,MATCH(C964,Tariff!$A$6:$A$13,0),MATCH(B964,Tariff!$B$5:$F$5,0)),0))</f>
        <v>0</v>
      </c>
      <c r="M964" s="23" t="n">
        <f aca="false">J964*L964</f>
        <v>0</v>
      </c>
      <c r="N964" s="23" t="n">
        <f aca="false">N(F964)-M964</f>
        <v>0</v>
      </c>
      <c r="O964" s="25" t="n">
        <f aca="false">IF(M964=0,0,N964/M964)</f>
        <v>0</v>
      </c>
      <c r="P964" s="23" t="n">
        <f aca="false">N(F964)-N(G964)</f>
        <v>0</v>
      </c>
      <c r="Q964" s="25" t="n">
        <f aca="false">IF(N(H964)=0,0,N(D964)/H964-1)</f>
        <v>0</v>
      </c>
    </row>
    <row r="965" customFormat="false" ht="15" hidden="false" customHeight="false" outlineLevel="0" collapsed="false">
      <c r="A965" s="21"/>
      <c r="B965" s="8"/>
      <c r="C965" s="8"/>
      <c r="D965" s="19"/>
      <c r="E965" s="19"/>
      <c r="F965" s="19"/>
      <c r="G965" s="19"/>
      <c r="H965" s="19"/>
      <c r="I965" s="22" t="n">
        <f aca="false">IF(A965="",0,DAY(EOMONTH(A965,0)))</f>
        <v>0</v>
      </c>
      <c r="J965" s="23" t="n">
        <f aca="false">N(D965)-N(E965)</f>
        <v>0</v>
      </c>
      <c r="K965" s="23" t="n">
        <f aca="false">IF(I965=0,0,N(D965)/I965)</f>
        <v>0</v>
      </c>
      <c r="L965" s="24" t="n">
        <f aca="false">IF(A965="",0,IFERROR(INDEX(Tariff!$B$6:$F$13,MATCH(C965,Tariff!$A$6:$A$13,0),MATCH(B965,Tariff!$B$5:$F$5,0)),0))</f>
        <v>0</v>
      </c>
      <c r="M965" s="23" t="n">
        <f aca="false">J965*L965</f>
        <v>0</v>
      </c>
      <c r="N965" s="23" t="n">
        <f aca="false">N(F965)-M965</f>
        <v>0</v>
      </c>
      <c r="O965" s="25" t="n">
        <f aca="false">IF(M965=0,0,N965/M965)</f>
        <v>0</v>
      </c>
      <c r="P965" s="23" t="n">
        <f aca="false">N(F965)-N(G965)</f>
        <v>0</v>
      </c>
      <c r="Q965" s="25" t="n">
        <f aca="false">IF(N(H965)=0,0,N(D965)/H965-1)</f>
        <v>0</v>
      </c>
    </row>
    <row r="966" customFormat="false" ht="15" hidden="false" customHeight="false" outlineLevel="0" collapsed="false">
      <c r="A966" s="21"/>
      <c r="B966" s="8"/>
      <c r="C966" s="8"/>
      <c r="D966" s="19"/>
      <c r="E966" s="19"/>
      <c r="F966" s="19"/>
      <c r="G966" s="19"/>
      <c r="H966" s="19"/>
      <c r="I966" s="22" t="n">
        <f aca="false">IF(A966="",0,DAY(EOMONTH(A966,0)))</f>
        <v>0</v>
      </c>
      <c r="J966" s="23" t="n">
        <f aca="false">N(D966)-N(E966)</f>
        <v>0</v>
      </c>
      <c r="K966" s="23" t="n">
        <f aca="false">IF(I966=0,0,N(D966)/I966)</f>
        <v>0</v>
      </c>
      <c r="L966" s="24" t="n">
        <f aca="false">IF(A966="",0,IFERROR(INDEX(Tariff!$B$6:$F$13,MATCH(C966,Tariff!$A$6:$A$13,0),MATCH(B966,Tariff!$B$5:$F$5,0)),0))</f>
        <v>0</v>
      </c>
      <c r="M966" s="23" t="n">
        <f aca="false">J966*L966</f>
        <v>0</v>
      </c>
      <c r="N966" s="23" t="n">
        <f aca="false">N(F966)-M966</f>
        <v>0</v>
      </c>
      <c r="O966" s="25" t="n">
        <f aca="false">IF(M966=0,0,N966/M966)</f>
        <v>0</v>
      </c>
      <c r="P966" s="23" t="n">
        <f aca="false">N(F966)-N(G966)</f>
        <v>0</v>
      </c>
      <c r="Q966" s="25" t="n">
        <f aca="false">IF(N(H966)=0,0,N(D966)/H966-1)</f>
        <v>0</v>
      </c>
    </row>
    <row r="967" customFormat="false" ht="15" hidden="false" customHeight="false" outlineLevel="0" collapsed="false">
      <c r="A967" s="21"/>
      <c r="B967" s="8"/>
      <c r="C967" s="8"/>
      <c r="D967" s="19"/>
      <c r="E967" s="19"/>
      <c r="F967" s="19"/>
      <c r="G967" s="19"/>
      <c r="H967" s="19"/>
      <c r="I967" s="22" t="n">
        <f aca="false">IF(A967="",0,DAY(EOMONTH(A967,0)))</f>
        <v>0</v>
      </c>
      <c r="J967" s="23" t="n">
        <f aca="false">N(D967)-N(E967)</f>
        <v>0</v>
      </c>
      <c r="K967" s="23" t="n">
        <f aca="false">IF(I967=0,0,N(D967)/I967)</f>
        <v>0</v>
      </c>
      <c r="L967" s="24" t="n">
        <f aca="false">IF(A967="",0,IFERROR(INDEX(Tariff!$B$6:$F$13,MATCH(C967,Tariff!$A$6:$A$13,0),MATCH(B967,Tariff!$B$5:$F$5,0)),0))</f>
        <v>0</v>
      </c>
      <c r="M967" s="23" t="n">
        <f aca="false">J967*L967</f>
        <v>0</v>
      </c>
      <c r="N967" s="23" t="n">
        <f aca="false">N(F967)-M967</f>
        <v>0</v>
      </c>
      <c r="O967" s="25" t="n">
        <f aca="false">IF(M967=0,0,N967/M967)</f>
        <v>0</v>
      </c>
      <c r="P967" s="23" t="n">
        <f aca="false">N(F967)-N(G967)</f>
        <v>0</v>
      </c>
      <c r="Q967" s="25" t="n">
        <f aca="false">IF(N(H967)=0,0,N(D967)/H967-1)</f>
        <v>0</v>
      </c>
    </row>
    <row r="968" customFormat="false" ht="15" hidden="false" customHeight="false" outlineLevel="0" collapsed="false">
      <c r="A968" s="21"/>
      <c r="B968" s="8"/>
      <c r="C968" s="8"/>
      <c r="D968" s="19"/>
      <c r="E968" s="19"/>
      <c r="F968" s="19"/>
      <c r="G968" s="19"/>
      <c r="H968" s="19"/>
      <c r="I968" s="22" t="n">
        <f aca="false">IF(A968="",0,DAY(EOMONTH(A968,0)))</f>
        <v>0</v>
      </c>
      <c r="J968" s="23" t="n">
        <f aca="false">N(D968)-N(E968)</f>
        <v>0</v>
      </c>
      <c r="K968" s="23" t="n">
        <f aca="false">IF(I968=0,0,N(D968)/I968)</f>
        <v>0</v>
      </c>
      <c r="L968" s="24" t="n">
        <f aca="false">IF(A968="",0,IFERROR(INDEX(Tariff!$B$6:$F$13,MATCH(C968,Tariff!$A$6:$A$13,0),MATCH(B968,Tariff!$B$5:$F$5,0)),0))</f>
        <v>0</v>
      </c>
      <c r="M968" s="23" t="n">
        <f aca="false">J968*L968</f>
        <v>0</v>
      </c>
      <c r="N968" s="23" t="n">
        <f aca="false">N(F968)-M968</f>
        <v>0</v>
      </c>
      <c r="O968" s="25" t="n">
        <f aca="false">IF(M968=0,0,N968/M968)</f>
        <v>0</v>
      </c>
      <c r="P968" s="23" t="n">
        <f aca="false">N(F968)-N(G968)</f>
        <v>0</v>
      </c>
      <c r="Q968" s="25" t="n">
        <f aca="false">IF(N(H968)=0,0,N(D968)/H968-1)</f>
        <v>0</v>
      </c>
    </row>
    <row r="969" customFormat="false" ht="15" hidden="false" customHeight="false" outlineLevel="0" collapsed="false">
      <c r="A969" s="21"/>
      <c r="B969" s="8"/>
      <c r="C969" s="8"/>
      <c r="D969" s="19"/>
      <c r="E969" s="19"/>
      <c r="F969" s="19"/>
      <c r="G969" s="19"/>
      <c r="H969" s="19"/>
      <c r="I969" s="22" t="n">
        <f aca="false">IF(A969="",0,DAY(EOMONTH(A969,0)))</f>
        <v>0</v>
      </c>
      <c r="J969" s="23" t="n">
        <f aca="false">N(D969)-N(E969)</f>
        <v>0</v>
      </c>
      <c r="K969" s="23" t="n">
        <f aca="false">IF(I969=0,0,N(D969)/I969)</f>
        <v>0</v>
      </c>
      <c r="L969" s="24" t="n">
        <f aca="false">IF(A969="",0,IFERROR(INDEX(Tariff!$B$6:$F$13,MATCH(C969,Tariff!$A$6:$A$13,0),MATCH(B969,Tariff!$B$5:$F$5,0)),0))</f>
        <v>0</v>
      </c>
      <c r="M969" s="23" t="n">
        <f aca="false">J969*L969</f>
        <v>0</v>
      </c>
      <c r="N969" s="23" t="n">
        <f aca="false">N(F969)-M969</f>
        <v>0</v>
      </c>
      <c r="O969" s="25" t="n">
        <f aca="false">IF(M969=0,0,N969/M969)</f>
        <v>0</v>
      </c>
      <c r="P969" s="23" t="n">
        <f aca="false">N(F969)-N(G969)</f>
        <v>0</v>
      </c>
      <c r="Q969" s="25" t="n">
        <f aca="false">IF(N(H969)=0,0,N(D969)/H969-1)</f>
        <v>0</v>
      </c>
    </row>
    <row r="970" customFormat="false" ht="15" hidden="false" customHeight="false" outlineLevel="0" collapsed="false">
      <c r="A970" s="21"/>
      <c r="B970" s="8"/>
      <c r="C970" s="8"/>
      <c r="D970" s="19"/>
      <c r="E970" s="19"/>
      <c r="F970" s="19"/>
      <c r="G970" s="19"/>
      <c r="H970" s="19"/>
      <c r="I970" s="22" t="n">
        <f aca="false">IF(A970="",0,DAY(EOMONTH(A970,0)))</f>
        <v>0</v>
      </c>
      <c r="J970" s="23" t="n">
        <f aca="false">N(D970)-N(E970)</f>
        <v>0</v>
      </c>
      <c r="K970" s="23" t="n">
        <f aca="false">IF(I970=0,0,N(D970)/I970)</f>
        <v>0</v>
      </c>
      <c r="L970" s="24" t="n">
        <f aca="false">IF(A970="",0,IFERROR(INDEX(Tariff!$B$6:$F$13,MATCH(C970,Tariff!$A$6:$A$13,0),MATCH(B970,Tariff!$B$5:$F$5,0)),0))</f>
        <v>0</v>
      </c>
      <c r="M970" s="23" t="n">
        <f aca="false">J970*L970</f>
        <v>0</v>
      </c>
      <c r="N970" s="23" t="n">
        <f aca="false">N(F970)-M970</f>
        <v>0</v>
      </c>
      <c r="O970" s="25" t="n">
        <f aca="false">IF(M970=0,0,N970/M970)</f>
        <v>0</v>
      </c>
      <c r="P970" s="23" t="n">
        <f aca="false">N(F970)-N(G970)</f>
        <v>0</v>
      </c>
      <c r="Q970" s="25" t="n">
        <f aca="false">IF(N(H970)=0,0,N(D970)/H970-1)</f>
        <v>0</v>
      </c>
    </row>
    <row r="971" customFormat="false" ht="15" hidden="false" customHeight="false" outlineLevel="0" collapsed="false">
      <c r="A971" s="21"/>
      <c r="B971" s="8"/>
      <c r="C971" s="8"/>
      <c r="D971" s="19"/>
      <c r="E971" s="19"/>
      <c r="F971" s="19"/>
      <c r="G971" s="19"/>
      <c r="H971" s="19"/>
      <c r="I971" s="22" t="n">
        <f aca="false">IF(A971="",0,DAY(EOMONTH(A971,0)))</f>
        <v>0</v>
      </c>
      <c r="J971" s="23" t="n">
        <f aca="false">N(D971)-N(E971)</f>
        <v>0</v>
      </c>
      <c r="K971" s="23" t="n">
        <f aca="false">IF(I971=0,0,N(D971)/I971)</f>
        <v>0</v>
      </c>
      <c r="L971" s="24" t="n">
        <f aca="false">IF(A971="",0,IFERROR(INDEX(Tariff!$B$6:$F$13,MATCH(C971,Tariff!$A$6:$A$13,0),MATCH(B971,Tariff!$B$5:$F$5,0)),0))</f>
        <v>0</v>
      </c>
      <c r="M971" s="23" t="n">
        <f aca="false">J971*L971</f>
        <v>0</v>
      </c>
      <c r="N971" s="23" t="n">
        <f aca="false">N(F971)-M971</f>
        <v>0</v>
      </c>
      <c r="O971" s="25" t="n">
        <f aca="false">IF(M971=0,0,N971/M971)</f>
        <v>0</v>
      </c>
      <c r="P971" s="23" t="n">
        <f aca="false">N(F971)-N(G971)</f>
        <v>0</v>
      </c>
      <c r="Q971" s="25" t="n">
        <f aca="false">IF(N(H971)=0,0,N(D971)/H971-1)</f>
        <v>0</v>
      </c>
    </row>
    <row r="972" customFormat="false" ht="15" hidden="false" customHeight="false" outlineLevel="0" collapsed="false">
      <c r="A972" s="21"/>
      <c r="B972" s="8"/>
      <c r="C972" s="8"/>
      <c r="D972" s="19"/>
      <c r="E972" s="19"/>
      <c r="F972" s="19"/>
      <c r="G972" s="19"/>
      <c r="H972" s="19"/>
      <c r="I972" s="22" t="n">
        <f aca="false">IF(A972="",0,DAY(EOMONTH(A972,0)))</f>
        <v>0</v>
      </c>
      <c r="J972" s="23" t="n">
        <f aca="false">N(D972)-N(E972)</f>
        <v>0</v>
      </c>
      <c r="K972" s="23" t="n">
        <f aca="false">IF(I972=0,0,N(D972)/I972)</f>
        <v>0</v>
      </c>
      <c r="L972" s="24" t="n">
        <f aca="false">IF(A972="",0,IFERROR(INDEX(Tariff!$B$6:$F$13,MATCH(C972,Tariff!$A$6:$A$13,0),MATCH(B972,Tariff!$B$5:$F$5,0)),0))</f>
        <v>0</v>
      </c>
      <c r="M972" s="23" t="n">
        <f aca="false">J972*L972</f>
        <v>0</v>
      </c>
      <c r="N972" s="23" t="n">
        <f aca="false">N(F972)-M972</f>
        <v>0</v>
      </c>
      <c r="O972" s="25" t="n">
        <f aca="false">IF(M972=0,0,N972/M972)</f>
        <v>0</v>
      </c>
      <c r="P972" s="23" t="n">
        <f aca="false">N(F972)-N(G972)</f>
        <v>0</v>
      </c>
      <c r="Q972" s="25" t="n">
        <f aca="false">IF(N(H972)=0,0,N(D972)/H972-1)</f>
        <v>0</v>
      </c>
    </row>
    <row r="973" customFormat="false" ht="15" hidden="false" customHeight="false" outlineLevel="0" collapsed="false">
      <c r="A973" s="21"/>
      <c r="B973" s="8"/>
      <c r="C973" s="8"/>
      <c r="D973" s="19"/>
      <c r="E973" s="19"/>
      <c r="F973" s="19"/>
      <c r="G973" s="19"/>
      <c r="H973" s="19"/>
      <c r="I973" s="22" t="n">
        <f aca="false">IF(A973="",0,DAY(EOMONTH(A973,0)))</f>
        <v>0</v>
      </c>
      <c r="J973" s="23" t="n">
        <f aca="false">N(D973)-N(E973)</f>
        <v>0</v>
      </c>
      <c r="K973" s="23" t="n">
        <f aca="false">IF(I973=0,0,N(D973)/I973)</f>
        <v>0</v>
      </c>
      <c r="L973" s="24" t="n">
        <f aca="false">IF(A973="",0,IFERROR(INDEX(Tariff!$B$6:$F$13,MATCH(C973,Tariff!$A$6:$A$13,0),MATCH(B973,Tariff!$B$5:$F$5,0)),0))</f>
        <v>0</v>
      </c>
      <c r="M973" s="23" t="n">
        <f aca="false">J973*L973</f>
        <v>0</v>
      </c>
      <c r="N973" s="23" t="n">
        <f aca="false">N(F973)-M973</f>
        <v>0</v>
      </c>
      <c r="O973" s="25" t="n">
        <f aca="false">IF(M973=0,0,N973/M973)</f>
        <v>0</v>
      </c>
      <c r="P973" s="23" t="n">
        <f aca="false">N(F973)-N(G973)</f>
        <v>0</v>
      </c>
      <c r="Q973" s="25" t="n">
        <f aca="false">IF(N(H973)=0,0,N(D973)/H973-1)</f>
        <v>0</v>
      </c>
    </row>
    <row r="974" customFormat="false" ht="15" hidden="false" customHeight="false" outlineLevel="0" collapsed="false">
      <c r="A974" s="21"/>
      <c r="B974" s="8"/>
      <c r="C974" s="8"/>
      <c r="D974" s="19"/>
      <c r="E974" s="19"/>
      <c r="F974" s="19"/>
      <c r="G974" s="19"/>
      <c r="H974" s="19"/>
      <c r="I974" s="22" t="n">
        <f aca="false">IF(A974="",0,DAY(EOMONTH(A974,0)))</f>
        <v>0</v>
      </c>
      <c r="J974" s="23" t="n">
        <f aca="false">N(D974)-N(E974)</f>
        <v>0</v>
      </c>
      <c r="K974" s="23" t="n">
        <f aca="false">IF(I974=0,0,N(D974)/I974)</f>
        <v>0</v>
      </c>
      <c r="L974" s="24" t="n">
        <f aca="false">IF(A974="",0,IFERROR(INDEX(Tariff!$B$6:$F$13,MATCH(C974,Tariff!$A$6:$A$13,0),MATCH(B974,Tariff!$B$5:$F$5,0)),0))</f>
        <v>0</v>
      </c>
      <c r="M974" s="23" t="n">
        <f aca="false">J974*L974</f>
        <v>0</v>
      </c>
      <c r="N974" s="23" t="n">
        <f aca="false">N(F974)-M974</f>
        <v>0</v>
      </c>
      <c r="O974" s="25" t="n">
        <f aca="false">IF(M974=0,0,N974/M974)</f>
        <v>0</v>
      </c>
      <c r="P974" s="23" t="n">
        <f aca="false">N(F974)-N(G974)</f>
        <v>0</v>
      </c>
      <c r="Q974" s="25" t="n">
        <f aca="false">IF(N(H974)=0,0,N(D974)/H974-1)</f>
        <v>0</v>
      </c>
    </row>
    <row r="975" customFormat="false" ht="15" hidden="false" customHeight="false" outlineLevel="0" collapsed="false">
      <c r="A975" s="21"/>
      <c r="B975" s="8"/>
      <c r="C975" s="8"/>
      <c r="D975" s="19"/>
      <c r="E975" s="19"/>
      <c r="F975" s="19"/>
      <c r="G975" s="19"/>
      <c r="H975" s="19"/>
      <c r="I975" s="22" t="n">
        <f aca="false">IF(A975="",0,DAY(EOMONTH(A975,0)))</f>
        <v>0</v>
      </c>
      <c r="J975" s="23" t="n">
        <f aca="false">N(D975)-N(E975)</f>
        <v>0</v>
      </c>
      <c r="K975" s="23" t="n">
        <f aca="false">IF(I975=0,0,N(D975)/I975)</f>
        <v>0</v>
      </c>
      <c r="L975" s="24" t="n">
        <f aca="false">IF(A975="",0,IFERROR(INDEX(Tariff!$B$6:$F$13,MATCH(C975,Tariff!$A$6:$A$13,0),MATCH(B975,Tariff!$B$5:$F$5,0)),0))</f>
        <v>0</v>
      </c>
      <c r="M975" s="23" t="n">
        <f aca="false">J975*L975</f>
        <v>0</v>
      </c>
      <c r="N975" s="23" t="n">
        <f aca="false">N(F975)-M975</f>
        <v>0</v>
      </c>
      <c r="O975" s="25" t="n">
        <f aca="false">IF(M975=0,0,N975/M975)</f>
        <v>0</v>
      </c>
      <c r="P975" s="23" t="n">
        <f aca="false">N(F975)-N(G975)</f>
        <v>0</v>
      </c>
      <c r="Q975" s="25" t="n">
        <f aca="false">IF(N(H975)=0,0,N(D975)/H975-1)</f>
        <v>0</v>
      </c>
    </row>
    <row r="976" customFormat="false" ht="15" hidden="false" customHeight="false" outlineLevel="0" collapsed="false">
      <c r="A976" s="21"/>
      <c r="B976" s="8"/>
      <c r="C976" s="8"/>
      <c r="D976" s="19"/>
      <c r="E976" s="19"/>
      <c r="F976" s="19"/>
      <c r="G976" s="19"/>
      <c r="H976" s="19"/>
      <c r="I976" s="22" t="n">
        <f aca="false">IF(A976="",0,DAY(EOMONTH(A976,0)))</f>
        <v>0</v>
      </c>
      <c r="J976" s="23" t="n">
        <f aca="false">N(D976)-N(E976)</f>
        <v>0</v>
      </c>
      <c r="K976" s="23" t="n">
        <f aca="false">IF(I976=0,0,N(D976)/I976)</f>
        <v>0</v>
      </c>
      <c r="L976" s="24" t="n">
        <f aca="false">IF(A976="",0,IFERROR(INDEX(Tariff!$B$6:$F$13,MATCH(C976,Tariff!$A$6:$A$13,0),MATCH(B976,Tariff!$B$5:$F$5,0)),0))</f>
        <v>0</v>
      </c>
      <c r="M976" s="23" t="n">
        <f aca="false">J976*L976</f>
        <v>0</v>
      </c>
      <c r="N976" s="23" t="n">
        <f aca="false">N(F976)-M976</f>
        <v>0</v>
      </c>
      <c r="O976" s="25" t="n">
        <f aca="false">IF(M976=0,0,N976/M976)</f>
        <v>0</v>
      </c>
      <c r="P976" s="23" t="n">
        <f aca="false">N(F976)-N(G976)</f>
        <v>0</v>
      </c>
      <c r="Q976" s="25" t="n">
        <f aca="false">IF(N(H976)=0,0,N(D976)/H976-1)</f>
        <v>0</v>
      </c>
    </row>
    <row r="977" customFormat="false" ht="15" hidden="false" customHeight="false" outlineLevel="0" collapsed="false">
      <c r="A977" s="21"/>
      <c r="B977" s="8"/>
      <c r="C977" s="8"/>
      <c r="D977" s="19"/>
      <c r="E977" s="19"/>
      <c r="F977" s="19"/>
      <c r="G977" s="19"/>
      <c r="H977" s="19"/>
      <c r="I977" s="22" t="n">
        <f aca="false">IF(A977="",0,DAY(EOMONTH(A977,0)))</f>
        <v>0</v>
      </c>
      <c r="J977" s="23" t="n">
        <f aca="false">N(D977)-N(E977)</f>
        <v>0</v>
      </c>
      <c r="K977" s="23" t="n">
        <f aca="false">IF(I977=0,0,N(D977)/I977)</f>
        <v>0</v>
      </c>
      <c r="L977" s="24" t="n">
        <f aca="false">IF(A977="",0,IFERROR(INDEX(Tariff!$B$6:$F$13,MATCH(C977,Tariff!$A$6:$A$13,0),MATCH(B977,Tariff!$B$5:$F$5,0)),0))</f>
        <v>0</v>
      </c>
      <c r="M977" s="23" t="n">
        <f aca="false">J977*L977</f>
        <v>0</v>
      </c>
      <c r="N977" s="23" t="n">
        <f aca="false">N(F977)-M977</f>
        <v>0</v>
      </c>
      <c r="O977" s="25" t="n">
        <f aca="false">IF(M977=0,0,N977/M977)</f>
        <v>0</v>
      </c>
      <c r="P977" s="23" t="n">
        <f aca="false">N(F977)-N(G977)</f>
        <v>0</v>
      </c>
      <c r="Q977" s="25" t="n">
        <f aca="false">IF(N(H977)=0,0,N(D977)/H977-1)</f>
        <v>0</v>
      </c>
    </row>
    <row r="978" customFormat="false" ht="15" hidden="false" customHeight="false" outlineLevel="0" collapsed="false">
      <c r="A978" s="21"/>
      <c r="B978" s="8"/>
      <c r="C978" s="8"/>
      <c r="D978" s="19"/>
      <c r="E978" s="19"/>
      <c r="F978" s="19"/>
      <c r="G978" s="19"/>
      <c r="H978" s="19"/>
      <c r="I978" s="22" t="n">
        <f aca="false">IF(A978="",0,DAY(EOMONTH(A978,0)))</f>
        <v>0</v>
      </c>
      <c r="J978" s="23" t="n">
        <f aca="false">N(D978)-N(E978)</f>
        <v>0</v>
      </c>
      <c r="K978" s="23" t="n">
        <f aca="false">IF(I978=0,0,N(D978)/I978)</f>
        <v>0</v>
      </c>
      <c r="L978" s="24" t="n">
        <f aca="false">IF(A978="",0,IFERROR(INDEX(Tariff!$B$6:$F$13,MATCH(C978,Tariff!$A$6:$A$13,0),MATCH(B978,Tariff!$B$5:$F$5,0)),0))</f>
        <v>0</v>
      </c>
      <c r="M978" s="23" t="n">
        <f aca="false">J978*L978</f>
        <v>0</v>
      </c>
      <c r="N978" s="23" t="n">
        <f aca="false">N(F978)-M978</f>
        <v>0</v>
      </c>
      <c r="O978" s="25" t="n">
        <f aca="false">IF(M978=0,0,N978/M978)</f>
        <v>0</v>
      </c>
      <c r="P978" s="23" t="n">
        <f aca="false">N(F978)-N(G978)</f>
        <v>0</v>
      </c>
      <c r="Q978" s="25" t="n">
        <f aca="false">IF(N(H978)=0,0,N(D978)/H978-1)</f>
        <v>0</v>
      </c>
    </row>
    <row r="979" customFormat="false" ht="15" hidden="false" customHeight="false" outlineLevel="0" collapsed="false">
      <c r="A979" s="21"/>
      <c r="B979" s="8"/>
      <c r="C979" s="8"/>
      <c r="D979" s="19"/>
      <c r="E979" s="19"/>
      <c r="F979" s="19"/>
      <c r="G979" s="19"/>
      <c r="H979" s="19"/>
      <c r="I979" s="22" t="n">
        <f aca="false">IF(A979="",0,DAY(EOMONTH(A979,0)))</f>
        <v>0</v>
      </c>
      <c r="J979" s="23" t="n">
        <f aca="false">N(D979)-N(E979)</f>
        <v>0</v>
      </c>
      <c r="K979" s="23" t="n">
        <f aca="false">IF(I979=0,0,N(D979)/I979)</f>
        <v>0</v>
      </c>
      <c r="L979" s="24" t="n">
        <f aca="false">IF(A979="",0,IFERROR(INDEX(Tariff!$B$6:$F$13,MATCH(C979,Tariff!$A$6:$A$13,0),MATCH(B979,Tariff!$B$5:$F$5,0)),0))</f>
        <v>0</v>
      </c>
      <c r="M979" s="23" t="n">
        <f aca="false">J979*L979</f>
        <v>0</v>
      </c>
      <c r="N979" s="23" t="n">
        <f aca="false">N(F979)-M979</f>
        <v>0</v>
      </c>
      <c r="O979" s="25" t="n">
        <f aca="false">IF(M979=0,0,N979/M979)</f>
        <v>0</v>
      </c>
      <c r="P979" s="23" t="n">
        <f aca="false">N(F979)-N(G979)</f>
        <v>0</v>
      </c>
      <c r="Q979" s="25" t="n">
        <f aca="false">IF(N(H979)=0,0,N(D979)/H979-1)</f>
        <v>0</v>
      </c>
    </row>
    <row r="980" customFormat="false" ht="15" hidden="false" customHeight="false" outlineLevel="0" collapsed="false">
      <c r="A980" s="21"/>
      <c r="B980" s="8"/>
      <c r="C980" s="8"/>
      <c r="D980" s="19"/>
      <c r="E980" s="19"/>
      <c r="F980" s="19"/>
      <c r="G980" s="19"/>
      <c r="H980" s="19"/>
      <c r="I980" s="22" t="n">
        <f aca="false">IF(A980="",0,DAY(EOMONTH(A980,0)))</f>
        <v>0</v>
      </c>
      <c r="J980" s="23" t="n">
        <f aca="false">N(D980)-N(E980)</f>
        <v>0</v>
      </c>
      <c r="K980" s="23" t="n">
        <f aca="false">IF(I980=0,0,N(D980)/I980)</f>
        <v>0</v>
      </c>
      <c r="L980" s="24" t="n">
        <f aca="false">IF(A980="",0,IFERROR(INDEX(Tariff!$B$6:$F$13,MATCH(C980,Tariff!$A$6:$A$13,0),MATCH(B980,Tariff!$B$5:$F$5,0)),0))</f>
        <v>0</v>
      </c>
      <c r="M980" s="23" t="n">
        <f aca="false">J980*L980</f>
        <v>0</v>
      </c>
      <c r="N980" s="23" t="n">
        <f aca="false">N(F980)-M980</f>
        <v>0</v>
      </c>
      <c r="O980" s="25" t="n">
        <f aca="false">IF(M980=0,0,N980/M980)</f>
        <v>0</v>
      </c>
      <c r="P980" s="23" t="n">
        <f aca="false">N(F980)-N(G980)</f>
        <v>0</v>
      </c>
      <c r="Q980" s="25" t="n">
        <f aca="false">IF(N(H980)=0,0,N(D980)/H980-1)</f>
        <v>0</v>
      </c>
    </row>
    <row r="981" customFormat="false" ht="15" hidden="false" customHeight="false" outlineLevel="0" collapsed="false">
      <c r="A981" s="21"/>
      <c r="B981" s="8"/>
      <c r="C981" s="8"/>
      <c r="D981" s="19"/>
      <c r="E981" s="19"/>
      <c r="F981" s="19"/>
      <c r="G981" s="19"/>
      <c r="H981" s="19"/>
      <c r="I981" s="22" t="n">
        <f aca="false">IF(A981="",0,DAY(EOMONTH(A981,0)))</f>
        <v>0</v>
      </c>
      <c r="J981" s="23" t="n">
        <f aca="false">N(D981)-N(E981)</f>
        <v>0</v>
      </c>
      <c r="K981" s="23" t="n">
        <f aca="false">IF(I981=0,0,N(D981)/I981)</f>
        <v>0</v>
      </c>
      <c r="L981" s="24" t="n">
        <f aca="false">IF(A981="",0,IFERROR(INDEX(Tariff!$B$6:$F$13,MATCH(C981,Tariff!$A$6:$A$13,0),MATCH(B981,Tariff!$B$5:$F$5,0)),0))</f>
        <v>0</v>
      </c>
      <c r="M981" s="23" t="n">
        <f aca="false">J981*L981</f>
        <v>0</v>
      </c>
      <c r="N981" s="23" t="n">
        <f aca="false">N(F981)-M981</f>
        <v>0</v>
      </c>
      <c r="O981" s="25" t="n">
        <f aca="false">IF(M981=0,0,N981/M981)</f>
        <v>0</v>
      </c>
      <c r="P981" s="23" t="n">
        <f aca="false">N(F981)-N(G981)</f>
        <v>0</v>
      </c>
      <c r="Q981" s="25" t="n">
        <f aca="false">IF(N(H981)=0,0,N(D981)/H981-1)</f>
        <v>0</v>
      </c>
    </row>
    <row r="982" customFormat="false" ht="15" hidden="false" customHeight="false" outlineLevel="0" collapsed="false">
      <c r="A982" s="21"/>
      <c r="B982" s="8"/>
      <c r="C982" s="8"/>
      <c r="D982" s="19"/>
      <c r="E982" s="19"/>
      <c r="F982" s="19"/>
      <c r="G982" s="19"/>
      <c r="H982" s="19"/>
      <c r="I982" s="22" t="n">
        <f aca="false">IF(A982="",0,DAY(EOMONTH(A982,0)))</f>
        <v>0</v>
      </c>
      <c r="J982" s="23" t="n">
        <f aca="false">N(D982)-N(E982)</f>
        <v>0</v>
      </c>
      <c r="K982" s="23" t="n">
        <f aca="false">IF(I982=0,0,N(D982)/I982)</f>
        <v>0</v>
      </c>
      <c r="L982" s="24" t="n">
        <f aca="false">IF(A982="",0,IFERROR(INDEX(Tariff!$B$6:$F$13,MATCH(C982,Tariff!$A$6:$A$13,0),MATCH(B982,Tariff!$B$5:$F$5,0)),0))</f>
        <v>0</v>
      </c>
      <c r="M982" s="23" t="n">
        <f aca="false">J982*L982</f>
        <v>0</v>
      </c>
      <c r="N982" s="23" t="n">
        <f aca="false">N(F982)-M982</f>
        <v>0</v>
      </c>
      <c r="O982" s="25" t="n">
        <f aca="false">IF(M982=0,0,N982/M982)</f>
        <v>0</v>
      </c>
      <c r="P982" s="23" t="n">
        <f aca="false">N(F982)-N(G982)</f>
        <v>0</v>
      </c>
      <c r="Q982" s="25" t="n">
        <f aca="false">IF(N(H982)=0,0,N(D982)/H982-1)</f>
        <v>0</v>
      </c>
    </row>
    <row r="983" customFormat="false" ht="15" hidden="false" customHeight="false" outlineLevel="0" collapsed="false">
      <c r="A983" s="21"/>
      <c r="B983" s="8"/>
      <c r="C983" s="8"/>
      <c r="D983" s="19"/>
      <c r="E983" s="19"/>
      <c r="F983" s="19"/>
      <c r="G983" s="19"/>
      <c r="H983" s="19"/>
      <c r="I983" s="22" t="n">
        <f aca="false">IF(A983="",0,DAY(EOMONTH(A983,0)))</f>
        <v>0</v>
      </c>
      <c r="J983" s="23" t="n">
        <f aca="false">N(D983)-N(E983)</f>
        <v>0</v>
      </c>
      <c r="K983" s="23" t="n">
        <f aca="false">IF(I983=0,0,N(D983)/I983)</f>
        <v>0</v>
      </c>
      <c r="L983" s="24" t="n">
        <f aca="false">IF(A983="",0,IFERROR(INDEX(Tariff!$B$6:$F$13,MATCH(C983,Tariff!$A$6:$A$13,0),MATCH(B983,Tariff!$B$5:$F$5,0)),0))</f>
        <v>0</v>
      </c>
      <c r="M983" s="23" t="n">
        <f aca="false">J983*L983</f>
        <v>0</v>
      </c>
      <c r="N983" s="23" t="n">
        <f aca="false">N(F983)-M983</f>
        <v>0</v>
      </c>
      <c r="O983" s="25" t="n">
        <f aca="false">IF(M983=0,0,N983/M983)</f>
        <v>0</v>
      </c>
      <c r="P983" s="23" t="n">
        <f aca="false">N(F983)-N(G983)</f>
        <v>0</v>
      </c>
      <c r="Q983" s="25" t="n">
        <f aca="false">IF(N(H983)=0,0,N(D983)/H983-1)</f>
        <v>0</v>
      </c>
    </row>
    <row r="984" customFormat="false" ht="15" hidden="false" customHeight="false" outlineLevel="0" collapsed="false">
      <c r="A984" s="21"/>
      <c r="B984" s="8"/>
      <c r="C984" s="8"/>
      <c r="D984" s="19"/>
      <c r="E984" s="19"/>
      <c r="F984" s="19"/>
      <c r="G984" s="19"/>
      <c r="H984" s="19"/>
      <c r="I984" s="22" t="n">
        <f aca="false">IF(A984="",0,DAY(EOMONTH(A984,0)))</f>
        <v>0</v>
      </c>
      <c r="J984" s="23" t="n">
        <f aca="false">N(D984)-N(E984)</f>
        <v>0</v>
      </c>
      <c r="K984" s="23" t="n">
        <f aca="false">IF(I984=0,0,N(D984)/I984)</f>
        <v>0</v>
      </c>
      <c r="L984" s="24" t="n">
        <f aca="false">IF(A984="",0,IFERROR(INDEX(Tariff!$B$6:$F$13,MATCH(C984,Tariff!$A$6:$A$13,0),MATCH(B984,Tariff!$B$5:$F$5,0)),0))</f>
        <v>0</v>
      </c>
      <c r="M984" s="23" t="n">
        <f aca="false">J984*L984</f>
        <v>0</v>
      </c>
      <c r="N984" s="23" t="n">
        <f aca="false">N(F984)-M984</f>
        <v>0</v>
      </c>
      <c r="O984" s="25" t="n">
        <f aca="false">IF(M984=0,0,N984/M984)</f>
        <v>0</v>
      </c>
      <c r="P984" s="23" t="n">
        <f aca="false">N(F984)-N(G984)</f>
        <v>0</v>
      </c>
      <c r="Q984" s="25" t="n">
        <f aca="false">IF(N(H984)=0,0,N(D984)/H984-1)</f>
        <v>0</v>
      </c>
    </row>
    <row r="985" customFormat="false" ht="15" hidden="false" customHeight="false" outlineLevel="0" collapsed="false">
      <c r="A985" s="21"/>
      <c r="B985" s="8"/>
      <c r="C985" s="8"/>
      <c r="D985" s="19"/>
      <c r="E985" s="19"/>
      <c r="F985" s="19"/>
      <c r="G985" s="19"/>
      <c r="H985" s="19"/>
      <c r="I985" s="22" t="n">
        <f aca="false">IF(A985="",0,DAY(EOMONTH(A985,0)))</f>
        <v>0</v>
      </c>
      <c r="J985" s="23" t="n">
        <f aca="false">N(D985)-N(E985)</f>
        <v>0</v>
      </c>
      <c r="K985" s="23" t="n">
        <f aca="false">IF(I985=0,0,N(D985)/I985)</f>
        <v>0</v>
      </c>
      <c r="L985" s="24" t="n">
        <f aca="false">IF(A985="",0,IFERROR(INDEX(Tariff!$B$6:$F$13,MATCH(C985,Tariff!$A$6:$A$13,0),MATCH(B985,Tariff!$B$5:$F$5,0)),0))</f>
        <v>0</v>
      </c>
      <c r="M985" s="23" t="n">
        <f aca="false">J985*L985</f>
        <v>0</v>
      </c>
      <c r="N985" s="23" t="n">
        <f aca="false">N(F985)-M985</f>
        <v>0</v>
      </c>
      <c r="O985" s="25" t="n">
        <f aca="false">IF(M985=0,0,N985/M985)</f>
        <v>0</v>
      </c>
      <c r="P985" s="23" t="n">
        <f aca="false">N(F985)-N(G985)</f>
        <v>0</v>
      </c>
      <c r="Q985" s="25" t="n">
        <f aca="false">IF(N(H985)=0,0,N(D985)/H985-1)</f>
        <v>0</v>
      </c>
    </row>
    <row r="986" customFormat="false" ht="15" hidden="false" customHeight="false" outlineLevel="0" collapsed="false">
      <c r="A986" s="21"/>
      <c r="B986" s="8"/>
      <c r="C986" s="8"/>
      <c r="D986" s="19"/>
      <c r="E986" s="19"/>
      <c r="F986" s="19"/>
      <c r="G986" s="19"/>
      <c r="H986" s="19"/>
      <c r="I986" s="22" t="n">
        <f aca="false">IF(A986="",0,DAY(EOMONTH(A986,0)))</f>
        <v>0</v>
      </c>
      <c r="J986" s="23" t="n">
        <f aca="false">N(D986)-N(E986)</f>
        <v>0</v>
      </c>
      <c r="K986" s="23" t="n">
        <f aca="false">IF(I986=0,0,N(D986)/I986)</f>
        <v>0</v>
      </c>
      <c r="L986" s="24" t="n">
        <f aca="false">IF(A986="",0,IFERROR(INDEX(Tariff!$B$6:$F$13,MATCH(C986,Tariff!$A$6:$A$13,0),MATCH(B986,Tariff!$B$5:$F$5,0)),0))</f>
        <v>0</v>
      </c>
      <c r="M986" s="23" t="n">
        <f aca="false">J986*L986</f>
        <v>0</v>
      </c>
      <c r="N986" s="23" t="n">
        <f aca="false">N(F986)-M986</f>
        <v>0</v>
      </c>
      <c r="O986" s="25" t="n">
        <f aca="false">IF(M986=0,0,N986/M986)</f>
        <v>0</v>
      </c>
      <c r="P986" s="23" t="n">
        <f aca="false">N(F986)-N(G986)</f>
        <v>0</v>
      </c>
      <c r="Q986" s="25" t="n">
        <f aca="false">IF(N(H986)=0,0,N(D986)/H986-1)</f>
        <v>0</v>
      </c>
    </row>
    <row r="987" customFormat="false" ht="15" hidden="false" customHeight="false" outlineLevel="0" collapsed="false">
      <c r="A987" s="21"/>
      <c r="B987" s="8"/>
      <c r="C987" s="8"/>
      <c r="D987" s="19"/>
      <c r="E987" s="19"/>
      <c r="F987" s="19"/>
      <c r="G987" s="19"/>
      <c r="H987" s="19"/>
      <c r="I987" s="22" t="n">
        <f aca="false">IF(A987="",0,DAY(EOMONTH(A987,0)))</f>
        <v>0</v>
      </c>
      <c r="J987" s="23" t="n">
        <f aca="false">N(D987)-N(E987)</f>
        <v>0</v>
      </c>
      <c r="K987" s="23" t="n">
        <f aca="false">IF(I987=0,0,N(D987)/I987)</f>
        <v>0</v>
      </c>
      <c r="L987" s="24" t="n">
        <f aca="false">IF(A987="",0,IFERROR(INDEX(Tariff!$B$6:$F$13,MATCH(C987,Tariff!$A$6:$A$13,0),MATCH(B987,Tariff!$B$5:$F$5,0)),0))</f>
        <v>0</v>
      </c>
      <c r="M987" s="23" t="n">
        <f aca="false">J987*L987</f>
        <v>0</v>
      </c>
      <c r="N987" s="23" t="n">
        <f aca="false">N(F987)-M987</f>
        <v>0</v>
      </c>
      <c r="O987" s="25" t="n">
        <f aca="false">IF(M987=0,0,N987/M987)</f>
        <v>0</v>
      </c>
      <c r="P987" s="23" t="n">
        <f aca="false">N(F987)-N(G987)</f>
        <v>0</v>
      </c>
      <c r="Q987" s="25" t="n">
        <f aca="false">IF(N(H987)=0,0,N(D987)/H987-1)</f>
        <v>0</v>
      </c>
    </row>
    <row r="988" customFormat="false" ht="15" hidden="false" customHeight="false" outlineLevel="0" collapsed="false">
      <c r="A988" s="21"/>
      <c r="B988" s="8"/>
      <c r="C988" s="8"/>
      <c r="D988" s="19"/>
      <c r="E988" s="19"/>
      <c r="F988" s="19"/>
      <c r="G988" s="19"/>
      <c r="H988" s="19"/>
      <c r="I988" s="22" t="n">
        <f aca="false">IF(A988="",0,DAY(EOMONTH(A988,0)))</f>
        <v>0</v>
      </c>
      <c r="J988" s="23" t="n">
        <f aca="false">N(D988)-N(E988)</f>
        <v>0</v>
      </c>
      <c r="K988" s="23" t="n">
        <f aca="false">IF(I988=0,0,N(D988)/I988)</f>
        <v>0</v>
      </c>
      <c r="L988" s="24" t="n">
        <f aca="false">IF(A988="",0,IFERROR(INDEX(Tariff!$B$6:$F$13,MATCH(C988,Tariff!$A$6:$A$13,0),MATCH(B988,Tariff!$B$5:$F$5,0)),0))</f>
        <v>0</v>
      </c>
      <c r="M988" s="23" t="n">
        <f aca="false">J988*L988</f>
        <v>0</v>
      </c>
      <c r="N988" s="23" t="n">
        <f aca="false">N(F988)-M988</f>
        <v>0</v>
      </c>
      <c r="O988" s="25" t="n">
        <f aca="false">IF(M988=0,0,N988/M988)</f>
        <v>0</v>
      </c>
      <c r="P988" s="23" t="n">
        <f aca="false">N(F988)-N(G988)</f>
        <v>0</v>
      </c>
      <c r="Q988" s="25" t="n">
        <f aca="false">IF(N(H988)=0,0,N(D988)/H988-1)</f>
        <v>0</v>
      </c>
    </row>
    <row r="989" customFormat="false" ht="15" hidden="false" customHeight="false" outlineLevel="0" collapsed="false">
      <c r="A989" s="21"/>
      <c r="B989" s="8"/>
      <c r="C989" s="8"/>
      <c r="D989" s="19"/>
      <c r="E989" s="19"/>
      <c r="F989" s="19"/>
      <c r="G989" s="19"/>
      <c r="H989" s="19"/>
      <c r="I989" s="22" t="n">
        <f aca="false">IF(A989="",0,DAY(EOMONTH(A989,0)))</f>
        <v>0</v>
      </c>
      <c r="J989" s="23" t="n">
        <f aca="false">N(D989)-N(E989)</f>
        <v>0</v>
      </c>
      <c r="K989" s="23" t="n">
        <f aca="false">IF(I989=0,0,N(D989)/I989)</f>
        <v>0</v>
      </c>
      <c r="L989" s="24" t="n">
        <f aca="false">IF(A989="",0,IFERROR(INDEX(Tariff!$B$6:$F$13,MATCH(C989,Tariff!$A$6:$A$13,0),MATCH(B989,Tariff!$B$5:$F$5,0)),0))</f>
        <v>0</v>
      </c>
      <c r="M989" s="23" t="n">
        <f aca="false">J989*L989</f>
        <v>0</v>
      </c>
      <c r="N989" s="23" t="n">
        <f aca="false">N(F989)-M989</f>
        <v>0</v>
      </c>
      <c r="O989" s="25" t="n">
        <f aca="false">IF(M989=0,0,N989/M989)</f>
        <v>0</v>
      </c>
      <c r="P989" s="23" t="n">
        <f aca="false">N(F989)-N(G989)</f>
        <v>0</v>
      </c>
      <c r="Q989" s="25" t="n">
        <f aca="false">IF(N(H989)=0,0,N(D989)/H989-1)</f>
        <v>0</v>
      </c>
    </row>
    <row r="990" customFormat="false" ht="15" hidden="false" customHeight="false" outlineLevel="0" collapsed="false">
      <c r="A990" s="21"/>
      <c r="B990" s="8"/>
      <c r="C990" s="8"/>
      <c r="D990" s="19"/>
      <c r="E990" s="19"/>
      <c r="F990" s="19"/>
      <c r="G990" s="19"/>
      <c r="H990" s="19"/>
      <c r="I990" s="22" t="n">
        <f aca="false">IF(A990="",0,DAY(EOMONTH(A990,0)))</f>
        <v>0</v>
      </c>
      <c r="J990" s="23" t="n">
        <f aca="false">N(D990)-N(E990)</f>
        <v>0</v>
      </c>
      <c r="K990" s="23" t="n">
        <f aca="false">IF(I990=0,0,N(D990)/I990)</f>
        <v>0</v>
      </c>
      <c r="L990" s="24" t="n">
        <f aca="false">IF(A990="",0,IFERROR(INDEX(Tariff!$B$6:$F$13,MATCH(C990,Tariff!$A$6:$A$13,0),MATCH(B990,Tariff!$B$5:$F$5,0)),0))</f>
        <v>0</v>
      </c>
      <c r="M990" s="23" t="n">
        <f aca="false">J990*L990</f>
        <v>0</v>
      </c>
      <c r="N990" s="23" t="n">
        <f aca="false">N(F990)-M990</f>
        <v>0</v>
      </c>
      <c r="O990" s="25" t="n">
        <f aca="false">IF(M990=0,0,N990/M990)</f>
        <v>0</v>
      </c>
      <c r="P990" s="23" t="n">
        <f aca="false">N(F990)-N(G990)</f>
        <v>0</v>
      </c>
      <c r="Q990" s="25" t="n">
        <f aca="false">IF(N(H990)=0,0,N(D990)/H990-1)</f>
        <v>0</v>
      </c>
    </row>
    <row r="991" customFormat="false" ht="15" hidden="false" customHeight="false" outlineLevel="0" collapsed="false">
      <c r="A991" s="21"/>
      <c r="B991" s="8"/>
      <c r="C991" s="8"/>
      <c r="D991" s="19"/>
      <c r="E991" s="19"/>
      <c r="F991" s="19"/>
      <c r="G991" s="19"/>
      <c r="H991" s="19"/>
      <c r="I991" s="22" t="n">
        <f aca="false">IF(A991="",0,DAY(EOMONTH(A991,0)))</f>
        <v>0</v>
      </c>
      <c r="J991" s="23" t="n">
        <f aca="false">N(D991)-N(E991)</f>
        <v>0</v>
      </c>
      <c r="K991" s="23" t="n">
        <f aca="false">IF(I991=0,0,N(D991)/I991)</f>
        <v>0</v>
      </c>
      <c r="L991" s="24" t="n">
        <f aca="false">IF(A991="",0,IFERROR(INDEX(Tariff!$B$6:$F$13,MATCH(C991,Tariff!$A$6:$A$13,0),MATCH(B991,Tariff!$B$5:$F$5,0)),0))</f>
        <v>0</v>
      </c>
      <c r="M991" s="23" t="n">
        <f aca="false">J991*L991</f>
        <v>0</v>
      </c>
      <c r="N991" s="23" t="n">
        <f aca="false">N(F991)-M991</f>
        <v>0</v>
      </c>
      <c r="O991" s="25" t="n">
        <f aca="false">IF(M991=0,0,N991/M991)</f>
        <v>0</v>
      </c>
      <c r="P991" s="23" t="n">
        <f aca="false">N(F991)-N(G991)</f>
        <v>0</v>
      </c>
      <c r="Q991" s="25" t="n">
        <f aca="false">IF(N(H991)=0,0,N(D991)/H991-1)</f>
        <v>0</v>
      </c>
    </row>
    <row r="992" customFormat="false" ht="15" hidden="false" customHeight="false" outlineLevel="0" collapsed="false">
      <c r="A992" s="21"/>
      <c r="B992" s="8"/>
      <c r="C992" s="8"/>
      <c r="D992" s="19"/>
      <c r="E992" s="19"/>
      <c r="F992" s="19"/>
      <c r="G992" s="19"/>
      <c r="H992" s="19"/>
      <c r="I992" s="22" t="n">
        <f aca="false">IF(A992="",0,DAY(EOMONTH(A992,0)))</f>
        <v>0</v>
      </c>
      <c r="J992" s="23" t="n">
        <f aca="false">N(D992)-N(E992)</f>
        <v>0</v>
      </c>
      <c r="K992" s="23" t="n">
        <f aca="false">IF(I992=0,0,N(D992)/I992)</f>
        <v>0</v>
      </c>
      <c r="L992" s="24" t="n">
        <f aca="false">IF(A992="",0,IFERROR(INDEX(Tariff!$B$6:$F$13,MATCH(C992,Tariff!$A$6:$A$13,0),MATCH(B992,Tariff!$B$5:$F$5,0)),0))</f>
        <v>0</v>
      </c>
      <c r="M992" s="23" t="n">
        <f aca="false">J992*L992</f>
        <v>0</v>
      </c>
      <c r="N992" s="23" t="n">
        <f aca="false">N(F992)-M992</f>
        <v>0</v>
      </c>
      <c r="O992" s="25" t="n">
        <f aca="false">IF(M992=0,0,N992/M992)</f>
        <v>0</v>
      </c>
      <c r="P992" s="23" t="n">
        <f aca="false">N(F992)-N(G992)</f>
        <v>0</v>
      </c>
      <c r="Q992" s="25" t="n">
        <f aca="false">IF(N(H992)=0,0,N(D992)/H992-1)</f>
        <v>0</v>
      </c>
    </row>
    <row r="993" customFormat="false" ht="15" hidden="false" customHeight="false" outlineLevel="0" collapsed="false">
      <c r="A993" s="21"/>
      <c r="B993" s="8"/>
      <c r="C993" s="8"/>
      <c r="D993" s="19"/>
      <c r="E993" s="19"/>
      <c r="F993" s="19"/>
      <c r="G993" s="19"/>
      <c r="H993" s="19"/>
      <c r="I993" s="22" t="n">
        <f aca="false">IF(A993="",0,DAY(EOMONTH(A993,0)))</f>
        <v>0</v>
      </c>
      <c r="J993" s="23" t="n">
        <f aca="false">N(D993)-N(E993)</f>
        <v>0</v>
      </c>
      <c r="K993" s="23" t="n">
        <f aca="false">IF(I993=0,0,N(D993)/I993)</f>
        <v>0</v>
      </c>
      <c r="L993" s="24" t="n">
        <f aca="false">IF(A993="",0,IFERROR(INDEX(Tariff!$B$6:$F$13,MATCH(C993,Tariff!$A$6:$A$13,0),MATCH(B993,Tariff!$B$5:$F$5,0)),0))</f>
        <v>0</v>
      </c>
      <c r="M993" s="23" t="n">
        <f aca="false">J993*L993</f>
        <v>0</v>
      </c>
      <c r="N993" s="23" t="n">
        <f aca="false">N(F993)-M993</f>
        <v>0</v>
      </c>
      <c r="O993" s="25" t="n">
        <f aca="false">IF(M993=0,0,N993/M993)</f>
        <v>0</v>
      </c>
      <c r="P993" s="23" t="n">
        <f aca="false">N(F993)-N(G993)</f>
        <v>0</v>
      </c>
      <c r="Q993" s="25" t="n">
        <f aca="false">IF(N(H993)=0,0,N(D993)/H993-1)</f>
        <v>0</v>
      </c>
    </row>
    <row r="994" customFormat="false" ht="15" hidden="false" customHeight="false" outlineLevel="0" collapsed="false">
      <c r="A994" s="21"/>
      <c r="B994" s="8"/>
      <c r="C994" s="8"/>
      <c r="D994" s="19"/>
      <c r="E994" s="19"/>
      <c r="F994" s="19"/>
      <c r="G994" s="19"/>
      <c r="H994" s="19"/>
      <c r="I994" s="22" t="n">
        <f aca="false">IF(A994="",0,DAY(EOMONTH(A994,0)))</f>
        <v>0</v>
      </c>
      <c r="J994" s="23" t="n">
        <f aca="false">N(D994)-N(E994)</f>
        <v>0</v>
      </c>
      <c r="K994" s="23" t="n">
        <f aca="false">IF(I994=0,0,N(D994)/I994)</f>
        <v>0</v>
      </c>
      <c r="L994" s="24" t="n">
        <f aca="false">IF(A994="",0,IFERROR(INDEX(Tariff!$B$6:$F$13,MATCH(C994,Tariff!$A$6:$A$13,0),MATCH(B994,Tariff!$B$5:$F$5,0)),0))</f>
        <v>0</v>
      </c>
      <c r="M994" s="23" t="n">
        <f aca="false">J994*L994</f>
        <v>0</v>
      </c>
      <c r="N994" s="23" t="n">
        <f aca="false">N(F994)-M994</f>
        <v>0</v>
      </c>
      <c r="O994" s="25" t="n">
        <f aca="false">IF(M994=0,0,N994/M994)</f>
        <v>0</v>
      </c>
      <c r="P994" s="23" t="n">
        <f aca="false">N(F994)-N(G994)</f>
        <v>0</v>
      </c>
      <c r="Q994" s="25" t="n">
        <f aca="false">IF(N(H994)=0,0,N(D994)/H994-1)</f>
        <v>0</v>
      </c>
    </row>
    <row r="995" customFormat="false" ht="15" hidden="false" customHeight="false" outlineLevel="0" collapsed="false">
      <c r="A995" s="21"/>
      <c r="B995" s="8"/>
      <c r="C995" s="8"/>
      <c r="D995" s="19"/>
      <c r="E995" s="19"/>
      <c r="F995" s="19"/>
      <c r="G995" s="19"/>
      <c r="H995" s="19"/>
      <c r="I995" s="22" t="n">
        <f aca="false">IF(A995="",0,DAY(EOMONTH(A995,0)))</f>
        <v>0</v>
      </c>
      <c r="J995" s="23" t="n">
        <f aca="false">N(D995)-N(E995)</f>
        <v>0</v>
      </c>
      <c r="K995" s="23" t="n">
        <f aca="false">IF(I995=0,0,N(D995)/I995)</f>
        <v>0</v>
      </c>
      <c r="L995" s="24" t="n">
        <f aca="false">IF(A995="",0,IFERROR(INDEX(Tariff!$B$6:$F$13,MATCH(C995,Tariff!$A$6:$A$13,0),MATCH(B995,Tariff!$B$5:$F$5,0)),0))</f>
        <v>0</v>
      </c>
      <c r="M995" s="23" t="n">
        <f aca="false">J995*L995</f>
        <v>0</v>
      </c>
      <c r="N995" s="23" t="n">
        <f aca="false">N(F995)-M995</f>
        <v>0</v>
      </c>
      <c r="O995" s="25" t="n">
        <f aca="false">IF(M995=0,0,N995/M995)</f>
        <v>0</v>
      </c>
      <c r="P995" s="23" t="n">
        <f aca="false">N(F995)-N(G995)</f>
        <v>0</v>
      </c>
      <c r="Q995" s="25" t="n">
        <f aca="false">IF(N(H995)=0,0,N(D995)/H995-1)</f>
        <v>0</v>
      </c>
    </row>
    <row r="996" customFormat="false" ht="15" hidden="false" customHeight="false" outlineLevel="0" collapsed="false">
      <c r="A996" s="21"/>
      <c r="B996" s="8"/>
      <c r="C996" s="8"/>
      <c r="D996" s="19"/>
      <c r="E996" s="19"/>
      <c r="F996" s="19"/>
      <c r="G996" s="19"/>
      <c r="H996" s="19"/>
      <c r="I996" s="22" t="n">
        <f aca="false">IF(A996="",0,DAY(EOMONTH(A996,0)))</f>
        <v>0</v>
      </c>
      <c r="J996" s="23" t="n">
        <f aca="false">N(D996)-N(E996)</f>
        <v>0</v>
      </c>
      <c r="K996" s="23" t="n">
        <f aca="false">IF(I996=0,0,N(D996)/I996)</f>
        <v>0</v>
      </c>
      <c r="L996" s="24" t="n">
        <f aca="false">IF(A996="",0,IFERROR(INDEX(Tariff!$B$6:$F$13,MATCH(C996,Tariff!$A$6:$A$13,0),MATCH(B996,Tariff!$B$5:$F$5,0)),0))</f>
        <v>0</v>
      </c>
      <c r="M996" s="23" t="n">
        <f aca="false">J996*L996</f>
        <v>0</v>
      </c>
      <c r="N996" s="23" t="n">
        <f aca="false">N(F996)-M996</f>
        <v>0</v>
      </c>
      <c r="O996" s="25" t="n">
        <f aca="false">IF(M996=0,0,N996/M996)</f>
        <v>0</v>
      </c>
      <c r="P996" s="23" t="n">
        <f aca="false">N(F996)-N(G996)</f>
        <v>0</v>
      </c>
      <c r="Q996" s="25" t="n">
        <f aca="false">IF(N(H996)=0,0,N(D996)/H996-1)</f>
        <v>0</v>
      </c>
    </row>
    <row r="997" customFormat="false" ht="15" hidden="false" customHeight="false" outlineLevel="0" collapsed="false">
      <c r="A997" s="21"/>
      <c r="B997" s="8"/>
      <c r="C997" s="8"/>
      <c r="D997" s="19"/>
      <c r="E997" s="19"/>
      <c r="F997" s="19"/>
      <c r="G997" s="19"/>
      <c r="H997" s="19"/>
      <c r="I997" s="22" t="n">
        <f aca="false">IF(A997="",0,DAY(EOMONTH(A997,0)))</f>
        <v>0</v>
      </c>
      <c r="J997" s="23" t="n">
        <f aca="false">N(D997)-N(E997)</f>
        <v>0</v>
      </c>
      <c r="K997" s="23" t="n">
        <f aca="false">IF(I997=0,0,N(D997)/I997)</f>
        <v>0</v>
      </c>
      <c r="L997" s="24" t="n">
        <f aca="false">IF(A997="",0,IFERROR(INDEX(Tariff!$B$6:$F$13,MATCH(C997,Tariff!$A$6:$A$13,0),MATCH(B997,Tariff!$B$5:$F$5,0)),0))</f>
        <v>0</v>
      </c>
      <c r="M997" s="23" t="n">
        <f aca="false">J997*L997</f>
        <v>0</v>
      </c>
      <c r="N997" s="23" t="n">
        <f aca="false">N(F997)-M997</f>
        <v>0</v>
      </c>
      <c r="O997" s="25" t="n">
        <f aca="false">IF(M997=0,0,N997/M997)</f>
        <v>0</v>
      </c>
      <c r="P997" s="23" t="n">
        <f aca="false">N(F997)-N(G997)</f>
        <v>0</v>
      </c>
      <c r="Q997" s="25" t="n">
        <f aca="false">IF(N(H997)=0,0,N(D997)/H997-1)</f>
        <v>0</v>
      </c>
    </row>
    <row r="998" customFormat="false" ht="15" hidden="false" customHeight="false" outlineLevel="0" collapsed="false">
      <c r="A998" s="21"/>
      <c r="B998" s="8"/>
      <c r="C998" s="8"/>
      <c r="D998" s="19"/>
      <c r="E998" s="19"/>
      <c r="F998" s="19"/>
      <c r="G998" s="19"/>
      <c r="H998" s="19"/>
      <c r="I998" s="22" t="n">
        <f aca="false">IF(A998="",0,DAY(EOMONTH(A998,0)))</f>
        <v>0</v>
      </c>
      <c r="J998" s="23" t="n">
        <f aca="false">N(D998)-N(E998)</f>
        <v>0</v>
      </c>
      <c r="K998" s="23" t="n">
        <f aca="false">IF(I998=0,0,N(D998)/I998)</f>
        <v>0</v>
      </c>
      <c r="L998" s="24" t="n">
        <f aca="false">IF(A998="",0,IFERROR(INDEX(Tariff!$B$6:$F$13,MATCH(C998,Tariff!$A$6:$A$13,0),MATCH(B998,Tariff!$B$5:$F$5,0)),0))</f>
        <v>0</v>
      </c>
      <c r="M998" s="23" t="n">
        <f aca="false">J998*L998</f>
        <v>0</v>
      </c>
      <c r="N998" s="23" t="n">
        <f aca="false">N(F998)-M998</f>
        <v>0</v>
      </c>
      <c r="O998" s="25" t="n">
        <f aca="false">IF(M998=0,0,N998/M998)</f>
        <v>0</v>
      </c>
      <c r="P998" s="23" t="n">
        <f aca="false">N(F998)-N(G998)</f>
        <v>0</v>
      </c>
      <c r="Q998" s="25" t="n">
        <f aca="false">IF(N(H998)=0,0,N(D998)/H998-1)</f>
        <v>0</v>
      </c>
    </row>
    <row r="999" customFormat="false" ht="15" hidden="false" customHeight="false" outlineLevel="0" collapsed="false">
      <c r="A999" s="21"/>
      <c r="B999" s="8"/>
      <c r="C999" s="8"/>
      <c r="D999" s="19"/>
      <c r="E999" s="19"/>
      <c r="F999" s="19"/>
      <c r="G999" s="19"/>
      <c r="H999" s="19"/>
      <c r="I999" s="22" t="n">
        <f aca="false">IF(A999="",0,DAY(EOMONTH(A999,0)))</f>
        <v>0</v>
      </c>
      <c r="J999" s="23" t="n">
        <f aca="false">N(D999)-N(E999)</f>
        <v>0</v>
      </c>
      <c r="K999" s="23" t="n">
        <f aca="false">IF(I999=0,0,N(D999)/I999)</f>
        <v>0</v>
      </c>
      <c r="L999" s="24" t="n">
        <f aca="false">IF(A999="",0,IFERROR(INDEX(Tariff!$B$6:$F$13,MATCH(C999,Tariff!$A$6:$A$13,0),MATCH(B999,Tariff!$B$5:$F$5,0)),0))</f>
        <v>0</v>
      </c>
      <c r="M999" s="23" t="n">
        <f aca="false">J999*L999</f>
        <v>0</v>
      </c>
      <c r="N999" s="23" t="n">
        <f aca="false">N(F999)-M999</f>
        <v>0</v>
      </c>
      <c r="O999" s="25" t="n">
        <f aca="false">IF(M999=0,0,N999/M999)</f>
        <v>0</v>
      </c>
      <c r="P999" s="23" t="n">
        <f aca="false">N(F999)-N(G999)</f>
        <v>0</v>
      </c>
      <c r="Q999" s="25" t="n">
        <f aca="false">IF(N(H999)=0,0,N(D999)/H999-1)</f>
        <v>0</v>
      </c>
    </row>
    <row r="1000" customFormat="false" ht="15" hidden="false" customHeight="false" outlineLevel="0" collapsed="false">
      <c r="A1000" s="21"/>
      <c r="B1000" s="8"/>
      <c r="C1000" s="8"/>
      <c r="D1000" s="19"/>
      <c r="E1000" s="19"/>
      <c r="F1000" s="19"/>
      <c r="G1000" s="19"/>
      <c r="H1000" s="19"/>
      <c r="I1000" s="22" t="n">
        <f aca="false">IF(A1000="",0,DAY(EOMONTH(A1000,0)))</f>
        <v>0</v>
      </c>
      <c r="J1000" s="23" t="n">
        <f aca="false">N(D1000)-N(E1000)</f>
        <v>0</v>
      </c>
      <c r="K1000" s="23" t="n">
        <f aca="false">IF(I1000=0,0,N(D1000)/I1000)</f>
        <v>0</v>
      </c>
      <c r="L1000" s="24" t="n">
        <f aca="false">IF(A1000="",0,IFERROR(INDEX(Tariff!$B$6:$F$13,MATCH(C1000,Tariff!$A$6:$A$13,0),MATCH(B1000,Tariff!$B$5:$F$5,0)),0))</f>
        <v>0</v>
      </c>
      <c r="M1000" s="23" t="n">
        <f aca="false">J1000*L1000</f>
        <v>0</v>
      </c>
      <c r="N1000" s="23" t="n">
        <f aca="false">N(F1000)-M1000</f>
        <v>0</v>
      </c>
      <c r="O1000" s="25" t="n">
        <f aca="false">IF(M1000=0,0,N1000/M1000)</f>
        <v>0</v>
      </c>
      <c r="P1000" s="23" t="n">
        <f aca="false">N(F1000)-N(G1000)</f>
        <v>0</v>
      </c>
      <c r="Q1000" s="25" t="n">
        <f aca="false">IF(N(H1000)=0,0,N(D1000)/H1000-1)</f>
        <v>0</v>
      </c>
    </row>
    <row r="1001" customFormat="false" ht="15" hidden="false" customHeight="false" outlineLevel="0" collapsed="false">
      <c r="A1001" s="21"/>
      <c r="B1001" s="8"/>
      <c r="C1001" s="8"/>
      <c r="D1001" s="19"/>
      <c r="E1001" s="19"/>
      <c r="F1001" s="19"/>
      <c r="G1001" s="19"/>
      <c r="H1001" s="19"/>
      <c r="I1001" s="22" t="n">
        <f aca="false">IF(A1001="",0,DAY(EOMONTH(A1001,0)))</f>
        <v>0</v>
      </c>
      <c r="J1001" s="23" t="n">
        <f aca="false">N(D1001)-N(E1001)</f>
        <v>0</v>
      </c>
      <c r="K1001" s="23" t="n">
        <f aca="false">IF(I1001=0,0,N(D1001)/I1001)</f>
        <v>0</v>
      </c>
      <c r="L1001" s="24" t="n">
        <f aca="false">IF(A1001="",0,IFERROR(INDEX(Tariff!$B$6:$F$13,MATCH(C1001,Tariff!$A$6:$A$13,0),MATCH(B1001,Tariff!$B$5:$F$5,0)),0))</f>
        <v>0</v>
      </c>
      <c r="M1001" s="23" t="n">
        <f aca="false">J1001*L1001</f>
        <v>0</v>
      </c>
      <c r="N1001" s="23" t="n">
        <f aca="false">N(F1001)-M1001</f>
        <v>0</v>
      </c>
      <c r="O1001" s="25" t="n">
        <f aca="false">IF(M1001=0,0,N1001/M1001)</f>
        <v>0</v>
      </c>
      <c r="P1001" s="23" t="n">
        <f aca="false">N(F1001)-N(G1001)</f>
        <v>0</v>
      </c>
      <c r="Q1001" s="25" t="n">
        <f aca="false">IF(N(H1001)=0,0,N(D1001)/H1001-1)</f>
        <v>0</v>
      </c>
    </row>
    <row r="1002" customFormat="false" ht="15" hidden="false" customHeight="false" outlineLevel="0" collapsed="false">
      <c r="A1002" s="21"/>
      <c r="B1002" s="8"/>
      <c r="C1002" s="8"/>
      <c r="D1002" s="19"/>
      <c r="E1002" s="19"/>
      <c r="F1002" s="19"/>
      <c r="G1002" s="19"/>
      <c r="H1002" s="19"/>
      <c r="I1002" s="22" t="n">
        <f aca="false">IF(A1002="",0,DAY(EOMONTH(A1002,0)))</f>
        <v>0</v>
      </c>
      <c r="J1002" s="23" t="n">
        <f aca="false">N(D1002)-N(E1002)</f>
        <v>0</v>
      </c>
      <c r="K1002" s="23" t="n">
        <f aca="false">IF(I1002=0,0,N(D1002)/I1002)</f>
        <v>0</v>
      </c>
      <c r="L1002" s="24" t="n">
        <f aca="false">IF(A1002="",0,IFERROR(INDEX(Tariff!$B$6:$F$13,MATCH(C1002,Tariff!$A$6:$A$13,0),MATCH(B1002,Tariff!$B$5:$F$5,0)),0))</f>
        <v>0</v>
      </c>
      <c r="M1002" s="23" t="n">
        <f aca="false">J1002*L1002</f>
        <v>0</v>
      </c>
      <c r="N1002" s="23" t="n">
        <f aca="false">N(F1002)-M1002</f>
        <v>0</v>
      </c>
      <c r="O1002" s="25" t="n">
        <f aca="false">IF(M1002=0,0,N1002/M1002)</f>
        <v>0</v>
      </c>
      <c r="P1002" s="23" t="n">
        <f aca="false">N(F1002)-N(G1002)</f>
        <v>0</v>
      </c>
      <c r="Q1002" s="25" t="n">
        <f aca="false">IF(N(H1002)=0,0,N(D1002)/H1002-1)</f>
        <v>0</v>
      </c>
    </row>
    <row r="1003" customFormat="false" ht="15" hidden="false" customHeight="false" outlineLevel="0" collapsed="false">
      <c r="A1003" s="21"/>
      <c r="B1003" s="8"/>
      <c r="C1003" s="8"/>
      <c r="D1003" s="19"/>
      <c r="E1003" s="19"/>
      <c r="F1003" s="19"/>
      <c r="G1003" s="19"/>
      <c r="H1003" s="19"/>
      <c r="I1003" s="22" t="n">
        <f aca="false">IF(A1003="",0,DAY(EOMONTH(A1003,0)))</f>
        <v>0</v>
      </c>
      <c r="J1003" s="23" t="n">
        <f aca="false">N(D1003)-N(E1003)</f>
        <v>0</v>
      </c>
      <c r="K1003" s="23" t="n">
        <f aca="false">IF(I1003=0,0,N(D1003)/I1003)</f>
        <v>0</v>
      </c>
      <c r="L1003" s="24" t="n">
        <f aca="false">IF(A1003="",0,IFERROR(INDEX(Tariff!$B$6:$F$13,MATCH(C1003,Tariff!$A$6:$A$13,0),MATCH(B1003,Tariff!$B$5:$F$5,0)),0))</f>
        <v>0</v>
      </c>
      <c r="M1003" s="23" t="n">
        <f aca="false">J1003*L1003</f>
        <v>0</v>
      </c>
      <c r="N1003" s="23" t="n">
        <f aca="false">N(F1003)-M1003</f>
        <v>0</v>
      </c>
      <c r="O1003" s="25" t="n">
        <f aca="false">IF(M1003=0,0,N1003/M1003)</f>
        <v>0</v>
      </c>
      <c r="P1003" s="23" t="n">
        <f aca="false">N(F1003)-N(G1003)</f>
        <v>0</v>
      </c>
      <c r="Q1003" s="25" t="n">
        <f aca="false">IF(N(H1003)=0,0,N(D1003)/H1003-1)</f>
        <v>0</v>
      </c>
    </row>
    <row r="1004" customFormat="false" ht="15" hidden="false" customHeight="false" outlineLevel="0" collapsed="false">
      <c r="A1004" s="21"/>
      <c r="B1004" s="8"/>
      <c r="C1004" s="8"/>
      <c r="D1004" s="19"/>
      <c r="E1004" s="19"/>
      <c r="F1004" s="19"/>
      <c r="G1004" s="19"/>
      <c r="H1004" s="19"/>
      <c r="I1004" s="22" t="n">
        <f aca="false">IF(A1004="",0,DAY(EOMONTH(A1004,0)))</f>
        <v>0</v>
      </c>
      <c r="J1004" s="23" t="n">
        <f aca="false">N(D1004)-N(E1004)</f>
        <v>0</v>
      </c>
      <c r="K1004" s="23" t="n">
        <f aca="false">IF(I1004=0,0,N(D1004)/I1004)</f>
        <v>0</v>
      </c>
      <c r="L1004" s="24" t="n">
        <f aca="false">IF(A1004="",0,IFERROR(INDEX(Tariff!$B$6:$F$13,MATCH(C1004,Tariff!$A$6:$A$13,0),MATCH(B1004,Tariff!$B$5:$F$5,0)),0))</f>
        <v>0</v>
      </c>
      <c r="M1004" s="23" t="n">
        <f aca="false">J1004*L1004</f>
        <v>0</v>
      </c>
      <c r="N1004" s="23" t="n">
        <f aca="false">N(F1004)-M1004</f>
        <v>0</v>
      </c>
      <c r="O1004" s="25" t="n">
        <f aca="false">IF(M1004=0,0,N1004/M1004)</f>
        <v>0</v>
      </c>
      <c r="P1004" s="23" t="n">
        <f aca="false">N(F1004)-N(G1004)</f>
        <v>0</v>
      </c>
      <c r="Q1004" s="25" t="n">
        <f aca="false">IF(N(H1004)=0,0,N(D1004)/H1004-1)</f>
        <v>0</v>
      </c>
    </row>
    <row r="1005" customFormat="false" ht="15" hidden="false" customHeight="false" outlineLevel="0" collapsed="false">
      <c r="A1005" s="21"/>
      <c r="B1005" s="8"/>
      <c r="C1005" s="8"/>
      <c r="D1005" s="19"/>
      <c r="E1005" s="19"/>
      <c r="F1005" s="19"/>
      <c r="G1005" s="19"/>
      <c r="H1005" s="19"/>
      <c r="I1005" s="22" t="n">
        <f aca="false">IF(A1005="",0,DAY(EOMONTH(A1005,0)))</f>
        <v>0</v>
      </c>
      <c r="J1005" s="23" t="n">
        <f aca="false">N(D1005)-N(E1005)</f>
        <v>0</v>
      </c>
      <c r="K1005" s="23" t="n">
        <f aca="false">IF(I1005=0,0,N(D1005)/I1005)</f>
        <v>0</v>
      </c>
      <c r="L1005" s="24" t="n">
        <f aca="false">IF(A1005="",0,IFERROR(INDEX(Tariff!$B$6:$F$13,MATCH(C1005,Tariff!$A$6:$A$13,0),MATCH(B1005,Tariff!$B$5:$F$5,0)),0))</f>
        <v>0</v>
      </c>
      <c r="M1005" s="23" t="n">
        <f aca="false">J1005*L1005</f>
        <v>0</v>
      </c>
      <c r="N1005" s="23" t="n">
        <f aca="false">N(F1005)-M1005</f>
        <v>0</v>
      </c>
      <c r="O1005" s="25" t="n">
        <f aca="false">IF(M1005=0,0,N1005/M1005)</f>
        <v>0</v>
      </c>
      <c r="P1005" s="23" t="n">
        <f aca="false">N(F1005)-N(G1005)</f>
        <v>0</v>
      </c>
      <c r="Q1005" s="25" t="n">
        <f aca="false">IF(N(H1005)=0,0,N(D1005)/H1005-1)</f>
        <v>0</v>
      </c>
    </row>
  </sheetData>
  <dataValidations count="2">
    <dataValidation allowBlank="true" errorStyle="stop" operator="between" showDropDown="false" showErrorMessage="false" showInputMessage="false" sqref="B6:B1005" type="list">
      <formula1>Tariff!$B$5:$F$5</formula1>
      <formula2>0</formula2>
    </dataValidation>
    <dataValidation allowBlank="true" errorStyle="stop" operator="between" showDropDown="false" showErrorMessage="false" showInputMessage="false" sqref="C6:C1005" type="list">
      <formula1>Tariff!$A$6:$A$13</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12" min="2" style="0" width="14"/>
  </cols>
  <sheetData>
    <row r="1" customFormat="false" ht="17.35" hidden="false" customHeight="false" outlineLevel="0" collapsed="false">
      <c r="A1" s="15" t="s">
        <v>71</v>
      </c>
    </row>
    <row r="2" customFormat="false" ht="15" hidden="false" customHeight="false" outlineLevel="0" collapsed="false">
      <c r="A2" s="16" t="s">
        <v>41</v>
      </c>
    </row>
    <row r="5" customFormat="false" ht="15" hidden="false" customHeight="false" outlineLevel="0" collapsed="false">
      <c r="A5" s="14" t="s">
        <v>72</v>
      </c>
      <c r="B5" s="21" t="n">
        <v>46266</v>
      </c>
    </row>
    <row r="6" customFormat="false" ht="15" hidden="false" customHeight="false" outlineLevel="0" collapsed="false">
      <c r="A6" s="14" t="s">
        <v>73</v>
      </c>
      <c r="B6" s="8" t="s">
        <v>74</v>
      </c>
      <c r="C6" s="20" t="s">
        <v>75</v>
      </c>
    </row>
    <row r="7" customFormat="false" ht="15" hidden="false" customHeight="false" outlineLevel="0" collapsed="false">
      <c r="A7" s="14" t="s">
        <v>76</v>
      </c>
      <c r="B7" s="10" t="str">
        <f aca="false">IF(B6="All","*",B6)</f>
        <v>*</v>
      </c>
    </row>
    <row r="8" customFormat="false" ht="15" hidden="false" customHeight="false" outlineLevel="0" collapsed="false">
      <c r="A8" s="14" t="s">
        <v>77</v>
      </c>
      <c r="B8" s="26" t="n">
        <f aca="false">DATE(YEAR(B5),MONTH(B5),1)</f>
        <v>46266</v>
      </c>
    </row>
    <row r="10" customFormat="false" ht="43.5" hidden="false" customHeight="true" outlineLevel="0" collapsed="false">
      <c r="A10" s="17" t="s">
        <v>43</v>
      </c>
      <c r="B10" s="17" t="s">
        <v>78</v>
      </c>
      <c r="C10" s="17" t="s">
        <v>79</v>
      </c>
      <c r="D10" s="17" t="s">
        <v>63</v>
      </c>
      <c r="E10" s="17" t="s">
        <v>59</v>
      </c>
      <c r="F10" s="17" t="s">
        <v>66</v>
      </c>
      <c r="G10" s="17" t="s">
        <v>68</v>
      </c>
      <c r="H10" s="17" t="s">
        <v>80</v>
      </c>
      <c r="I10" s="17" t="s">
        <v>81</v>
      </c>
      <c r="J10" s="17" t="s">
        <v>82</v>
      </c>
      <c r="K10" s="17" t="s">
        <v>70</v>
      </c>
      <c r="L10" s="17" t="s">
        <v>83</v>
      </c>
    </row>
    <row r="11" customFormat="false" ht="15" hidden="false" customHeight="false" outlineLevel="0" collapsed="false">
      <c r="A11" s="11" t="str">
        <f aca="false">IF(Tariff!A6="","",Tariff!A6)</f>
        <v>Car / Jeep / Van</v>
      </c>
      <c r="B11" s="23" t="n">
        <f aca="false">IF($A11="",0,SUMIFS('Monthly Data'!$D$6:$D$1005,'Monthly Data'!$A$6:$A$1005,$B$8,'Monthly Data'!$B$6:$B$1005,$B$7,'Monthly Data'!$C$6:$C$1005,$A11))</f>
        <v>701000</v>
      </c>
      <c r="C11" s="23" t="n">
        <f aca="false">IF($A11="",0,B11/DAY(EOMONTH($B$8,0)))</f>
        <v>23366.6666666667</v>
      </c>
      <c r="D11" s="23" t="n">
        <f aca="false">IF($A11="",0,SUMIFS('Monthly Data'!$J$6:$J$1005,'Monthly Data'!$A$6:$A$1005,$B$8,'Monthly Data'!$B$6:$B$1005,$B$7,'Monthly Data'!$C$6:$C$1005,$A11))</f>
        <v>679970</v>
      </c>
      <c r="E11" s="23" t="n">
        <f aca="false">IF($A11="",0,SUMIFS('Monthly Data'!$F$6:$F$1005,'Monthly Data'!$A$6:$A$1005,$B$8,'Monthly Data'!$B$6:$B$1005,$B$7,'Monthly Data'!$C$6:$C$1005,$A11))</f>
        <v>67165819</v>
      </c>
      <c r="F11" s="23" t="n">
        <f aca="false">IF($A11="",0,SUMIFS('Monthly Data'!$M$6:$M$1005,'Monthly Data'!$A$6:$A$1005,$B$8,'Monthly Data'!$B$6:$B$1005,$B$7,'Monthly Data'!$C$6:$C$1005,$A11))</f>
        <v>72751890</v>
      </c>
      <c r="G11" s="25" t="n">
        <f aca="false">IF(F11=0,0,E11/F11-1)</f>
        <v>-0.0767824863381557</v>
      </c>
      <c r="H11" s="23" t="n">
        <f aca="false">IF($A11="",0,SUMIFS('Monthly Data'!$G$6:$G$1005,'Monthly Data'!$A$6:$A$1005,$B$8,'Monthly Data'!$B$6:$B$1005,$B$7,'Monthly Data'!$C$6:$C$1005,$A11))</f>
        <v>67742000</v>
      </c>
      <c r="I11" s="23" t="n">
        <f aca="false">E11-H11</f>
        <v>-576181</v>
      </c>
      <c r="J11" s="25" t="n">
        <f aca="false">IF(H11=0,0,I11/H11)</f>
        <v>-0.00850552094712291</v>
      </c>
      <c r="K11" s="25" t="n">
        <f aca="false">IFERROR(B11/SUMIFS('Monthly Data'!$H$6:$H$1005,'Monthly Data'!$A$6:$A$1005,$B$8,'Monthly Data'!$B$6:$B$1005,$B$7,'Monthly Data'!$C$6:$C$1005,$A11)-1,0)</f>
        <v>0.0494498996210901</v>
      </c>
      <c r="L11" s="25" t="n">
        <f aca="false">IF($E$19=0,0,E11/$E$19)</f>
        <v>0.279330271119608</v>
      </c>
    </row>
    <row r="12" customFormat="false" ht="15" hidden="false" customHeight="false" outlineLevel="0" collapsed="false">
      <c r="A12" s="11" t="str">
        <f aca="false">IF(Tariff!A7="","",Tariff!A7)</f>
        <v>LCV</v>
      </c>
      <c r="B12" s="23" t="n">
        <f aca="false">IF($A12="",0,SUMIFS('Monthly Data'!$D$6:$D$1005,'Monthly Data'!$A$6:$A$1005,$B$8,'Monthly Data'!$B$6:$B$1005,$B$7,'Monthly Data'!$C$6:$C$1005,$A12))</f>
        <v>134304</v>
      </c>
      <c r="C12" s="23" t="n">
        <f aca="false">IF($A12="",0,B12/DAY(EOMONTH($B$8,0)))</f>
        <v>4476.8</v>
      </c>
      <c r="D12" s="23" t="n">
        <f aca="false">IF($A12="",0,SUMIFS('Monthly Data'!$J$6:$J$1005,'Monthly Data'!$A$6:$A$1005,$B$8,'Monthly Data'!$B$6:$B$1005,$B$7,'Monthly Data'!$C$6:$C$1005,$A12))</f>
        <v>133230</v>
      </c>
      <c r="E12" s="23" t="n">
        <f aca="false">IF($A12="",0,SUMIFS('Monthly Data'!$F$6:$F$1005,'Monthly Data'!$A$6:$A$1005,$B$8,'Monthly Data'!$B$6:$B$1005,$B$7,'Monthly Data'!$C$6:$C$1005,$A12))</f>
        <v>21846515</v>
      </c>
      <c r="F12" s="23" t="n">
        <f aca="false">IF($A12="",0,SUMIFS('Monthly Data'!$M$6:$M$1005,'Monthly Data'!$A$6:$A$1005,$B$8,'Monthly Data'!$B$6:$B$1005,$B$7,'Monthly Data'!$C$6:$C$1005,$A12))</f>
        <v>23069190</v>
      </c>
      <c r="G12" s="25" t="n">
        <f aca="false">IF(F12=0,0,E12/F12-1)</f>
        <v>-0.0530003437485235</v>
      </c>
      <c r="H12" s="23" t="n">
        <f aca="false">IF($A12="",0,SUMIFS('Monthly Data'!$G$6:$G$1005,'Monthly Data'!$A$6:$A$1005,$B$8,'Monthly Data'!$B$6:$B$1005,$B$7,'Monthly Data'!$C$6:$C$1005,$A12))</f>
        <v>20460000</v>
      </c>
      <c r="I12" s="23" t="n">
        <f aca="false">E12-H12</f>
        <v>1386515</v>
      </c>
      <c r="J12" s="25" t="n">
        <f aca="false">IF(H12=0,0,I12/H12)</f>
        <v>0.0677671065493646</v>
      </c>
      <c r="K12" s="25" t="n">
        <f aca="false">IFERROR(B12/SUMIFS('Monthly Data'!$H$6:$H$1005,'Monthly Data'!$A$6:$A$1005,$B$8,'Monthly Data'!$B$6:$B$1005,$B$7,'Monthly Data'!$C$6:$C$1005,$A12)-1,0)</f>
        <v>0.0689078840552027</v>
      </c>
      <c r="L12" s="25" t="n">
        <f aca="false">IF($E$19=0,0,E12/$E$19)</f>
        <v>0.0908556323562226</v>
      </c>
    </row>
    <row r="13" customFormat="false" ht="15" hidden="false" customHeight="false" outlineLevel="0" collapsed="false">
      <c r="A13" s="11" t="str">
        <f aca="false">IF(Tariff!A8="","",Tariff!A8)</f>
        <v>Bus / Truck (2 axle)</v>
      </c>
      <c r="B13" s="23" t="n">
        <f aca="false">IF($A13="",0,SUMIFS('Monthly Data'!$D$6:$D$1005,'Monthly Data'!$A$6:$A$1005,$B$8,'Monthly Data'!$B$6:$B$1005,$B$7,'Monthly Data'!$C$6:$C$1005,$A13))</f>
        <v>161030</v>
      </c>
      <c r="C13" s="23" t="n">
        <f aca="false">IF($A13="",0,B13/DAY(EOMONTH($B$8,0)))</f>
        <v>5367.66666666667</v>
      </c>
      <c r="D13" s="23" t="n">
        <f aca="false">IF($A13="",0,SUMIFS('Monthly Data'!$J$6:$J$1005,'Monthly Data'!$A$6:$A$1005,$B$8,'Monthly Data'!$B$6:$B$1005,$B$7,'Monthly Data'!$C$6:$C$1005,$A13))</f>
        <v>159742</v>
      </c>
      <c r="E13" s="23" t="n">
        <f aca="false">IF($A13="",0,SUMIFS('Monthly Data'!$F$6:$F$1005,'Monthly Data'!$A$6:$A$1005,$B$8,'Monthly Data'!$B$6:$B$1005,$B$7,'Monthly Data'!$C$6:$C$1005,$A13))</f>
        <v>54791411</v>
      </c>
      <c r="F13" s="23" t="n">
        <f aca="false">IF($A13="",0,SUMIFS('Monthly Data'!$M$6:$M$1005,'Monthly Data'!$A$6:$A$1005,$B$8,'Monthly Data'!$B$6:$B$1005,$B$7,'Monthly Data'!$C$6:$C$1005,$A13))</f>
        <v>58254690</v>
      </c>
      <c r="G13" s="25" t="n">
        <f aca="false">IF(F13=0,0,E13/F13-1)</f>
        <v>-0.0594506468062915</v>
      </c>
      <c r="H13" s="23" t="n">
        <f aca="false">IF($A13="",0,SUMIFS('Monthly Data'!$G$6:$G$1005,'Monthly Data'!$A$6:$A$1005,$B$8,'Monthly Data'!$B$6:$B$1005,$B$7,'Monthly Data'!$C$6:$C$1005,$A13))</f>
        <v>51088000</v>
      </c>
      <c r="I13" s="23" t="n">
        <f aca="false">E13-H13</f>
        <v>3703411</v>
      </c>
      <c r="J13" s="25" t="n">
        <f aca="false">IF(H13=0,0,I13/H13)</f>
        <v>0.0724908197619793</v>
      </c>
      <c r="K13" s="25" t="n">
        <f aca="false">IFERROR(B13/SUMIFS('Monthly Data'!$H$6:$H$1005,'Monthly Data'!$A$6:$A$1005,$B$8,'Monthly Data'!$B$6:$B$1005,$B$7,'Monthly Data'!$C$6:$C$1005,$A13)-1,0)</f>
        <v>0.0722894775393876</v>
      </c>
      <c r="L13" s="25" t="n">
        <f aca="false">IF($E$19=0,0,E13/$E$19)</f>
        <v>0.227867387274112</v>
      </c>
    </row>
    <row r="14" customFormat="false" ht="15" hidden="false" customHeight="false" outlineLevel="0" collapsed="false">
      <c r="A14" s="11" t="str">
        <f aca="false">IF(Tariff!A9="","",Tariff!A9)</f>
        <v>3-axle commercial</v>
      </c>
      <c r="B14" s="23" t="n">
        <f aca="false">IF($A14="",0,SUMIFS('Monthly Data'!$D$6:$D$1005,'Monthly Data'!$A$6:$A$1005,$B$8,'Monthly Data'!$B$6:$B$1005,$B$7,'Monthly Data'!$C$6:$C$1005,$A14))</f>
        <v>43302</v>
      </c>
      <c r="C14" s="23" t="n">
        <f aca="false">IF($A14="",0,B14/DAY(EOMONTH($B$8,0)))</f>
        <v>1443.4</v>
      </c>
      <c r="D14" s="23" t="n">
        <f aca="false">IF($A14="",0,SUMIFS('Monthly Data'!$J$6:$J$1005,'Monthly Data'!$A$6:$A$1005,$B$8,'Monthly Data'!$B$6:$B$1005,$B$7,'Monthly Data'!$C$6:$C$1005,$A14))</f>
        <v>42955</v>
      </c>
      <c r="E14" s="23" t="n">
        <f aca="false">IF($A14="",0,SUMIFS('Monthly Data'!$F$6:$F$1005,'Monthly Data'!$A$6:$A$1005,$B$8,'Monthly Data'!$B$6:$B$1005,$B$7,'Monthly Data'!$C$6:$C$1005,$A14))</f>
        <v>15668209</v>
      </c>
      <c r="F14" s="23" t="n">
        <f aca="false">IF($A14="",0,SUMIFS('Monthly Data'!$M$6:$M$1005,'Monthly Data'!$A$6:$A$1005,$B$8,'Monthly Data'!$B$6:$B$1005,$B$7,'Monthly Data'!$C$6:$C$1005,$A14))</f>
        <v>17164435</v>
      </c>
      <c r="G14" s="25" t="n">
        <f aca="false">IF(F14=0,0,E14/F14-1)</f>
        <v>-0.0871701282331752</v>
      </c>
      <c r="H14" s="23" t="n">
        <f aca="false">IF($A14="",0,SUMIFS('Monthly Data'!$G$6:$G$1005,'Monthly Data'!$A$6:$A$1005,$B$8,'Monthly Data'!$B$6:$B$1005,$B$7,'Monthly Data'!$C$6:$C$1005,$A14))</f>
        <v>15390000</v>
      </c>
      <c r="I14" s="23" t="n">
        <f aca="false">E14-H14</f>
        <v>278209</v>
      </c>
      <c r="J14" s="25" t="n">
        <f aca="false">IF(H14=0,0,I14/H14)</f>
        <v>0.0180772579597141</v>
      </c>
      <c r="K14" s="25" t="n">
        <f aca="false">IFERROR(B14/SUMIFS('Monthly Data'!$H$6:$H$1005,'Monthly Data'!$A$6:$A$1005,$B$8,'Monthly Data'!$B$6:$B$1005,$B$7,'Monthly Data'!$C$6:$C$1005,$A14)-1,0)</f>
        <v>0.0615837215003678</v>
      </c>
      <c r="L14" s="25" t="n">
        <f aca="false">IF($E$19=0,0,E14/$E$19)</f>
        <v>0.0651611955767068</v>
      </c>
    </row>
    <row r="15" customFormat="false" ht="15" hidden="false" customHeight="false" outlineLevel="0" collapsed="false">
      <c r="A15" s="11" t="str">
        <f aca="false">IF(Tariff!A10="","",Tariff!A10)</f>
        <v>4 to 6 axle (MAV)</v>
      </c>
      <c r="B15" s="23" t="n">
        <f aca="false">IF($A15="",0,SUMIFS('Monthly Data'!$D$6:$D$1005,'Monthly Data'!$A$6:$A$1005,$B$8,'Monthly Data'!$B$6:$B$1005,$B$7,'Monthly Data'!$C$6:$C$1005,$A15))</f>
        <v>120472</v>
      </c>
      <c r="C15" s="23" t="n">
        <f aca="false">IF($A15="",0,B15/DAY(EOMONTH($B$8,0)))</f>
        <v>4015.73333333333</v>
      </c>
      <c r="D15" s="23" t="n">
        <f aca="false">IF($A15="",0,SUMIFS('Monthly Data'!$J$6:$J$1005,'Monthly Data'!$A$6:$A$1005,$B$8,'Monthly Data'!$B$6:$B$1005,$B$7,'Monthly Data'!$C$6:$C$1005,$A15))</f>
        <v>119509</v>
      </c>
      <c r="E15" s="23" t="n">
        <f aca="false">IF($A15="",0,SUMIFS('Monthly Data'!$F$6:$F$1005,'Monthly Data'!$A$6:$A$1005,$B$8,'Monthly Data'!$B$6:$B$1005,$B$7,'Monthly Data'!$C$6:$C$1005,$A15))</f>
        <v>62282625</v>
      </c>
      <c r="F15" s="23" t="n">
        <f aca="false">IF($A15="",0,SUMIFS('Monthly Data'!$M$6:$M$1005,'Monthly Data'!$A$6:$A$1005,$B$8,'Monthly Data'!$B$6:$B$1005,$B$7,'Monthly Data'!$C$6:$C$1005,$A15))</f>
        <v>68172390</v>
      </c>
      <c r="G15" s="25" t="n">
        <f aca="false">IF(F15=0,0,E15/F15-1)</f>
        <v>-0.0863951667236546</v>
      </c>
      <c r="H15" s="23" t="n">
        <f aca="false">IF($A15="",0,SUMIFS('Monthly Data'!$G$6:$G$1005,'Monthly Data'!$A$6:$A$1005,$B$8,'Monthly Data'!$B$6:$B$1005,$B$7,'Monthly Data'!$C$6:$C$1005,$A15))</f>
        <v>61256000</v>
      </c>
      <c r="I15" s="23" t="n">
        <f aca="false">E15-H15</f>
        <v>1026625</v>
      </c>
      <c r="J15" s="25" t="n">
        <f aca="false">IF(H15=0,0,I15/H15)</f>
        <v>0.0167595827347525</v>
      </c>
      <c r="K15" s="25" t="n">
        <f aca="false">IFERROR(B15/SUMIFS('Monthly Data'!$H$6:$H$1005,'Monthly Data'!$A$6:$A$1005,$B$8,'Monthly Data'!$B$6:$B$1005,$B$7,'Monthly Data'!$C$6:$C$1005,$A15)-1,0)</f>
        <v>0.0667752875649732</v>
      </c>
      <c r="L15" s="25" t="n">
        <f aca="false">IF($E$19=0,0,E15/$E$19)</f>
        <v>0.259021966623989</v>
      </c>
    </row>
    <row r="16" customFormat="false" ht="15" hidden="false" customHeight="false" outlineLevel="0" collapsed="false">
      <c r="A16" s="11" t="str">
        <f aca="false">IF(Tariff!A11="","",Tariff!A11)</f>
        <v>7 or more axle</v>
      </c>
      <c r="B16" s="23" t="n">
        <f aca="false">IF($A16="",0,SUMIFS('Monthly Data'!$D$6:$D$1005,'Monthly Data'!$A$6:$A$1005,$B$8,'Monthly Data'!$B$6:$B$1005,$B$7,'Monthly Data'!$C$6:$C$1005,$A16))</f>
        <v>28504</v>
      </c>
      <c r="C16" s="23" t="n">
        <f aca="false">IF($A16="",0,B16/DAY(EOMONTH($B$8,0)))</f>
        <v>950.133333333333</v>
      </c>
      <c r="D16" s="23" t="n">
        <f aca="false">IF($A16="",0,SUMIFS('Monthly Data'!$J$6:$J$1005,'Monthly Data'!$A$6:$A$1005,$B$8,'Monthly Data'!$B$6:$B$1005,$B$7,'Monthly Data'!$C$6:$C$1005,$A16))</f>
        <v>28276</v>
      </c>
      <c r="E16" s="23" t="n">
        <f aca="false">IF($A16="",0,SUMIFS('Monthly Data'!$F$6:$F$1005,'Monthly Data'!$A$6:$A$1005,$B$8,'Monthly Data'!$B$6:$B$1005,$B$7,'Monthly Data'!$C$6:$C$1005,$A16))</f>
        <v>18698483</v>
      </c>
      <c r="F16" s="23" t="n">
        <f aca="false">IF($A16="",0,SUMIFS('Monthly Data'!$M$6:$M$1005,'Monthly Data'!$A$6:$A$1005,$B$8,'Monthly Data'!$B$6:$B$1005,$B$7,'Monthly Data'!$C$6:$C$1005,$A16))</f>
        <v>19885245</v>
      </c>
      <c r="G16" s="25" t="n">
        <f aca="false">IF(F16=0,0,E16/F16-1)</f>
        <v>-0.0596805319723243</v>
      </c>
      <c r="H16" s="23" t="n">
        <f aca="false">IF($A16="",0,SUMIFS('Monthly Data'!$G$6:$G$1005,'Monthly Data'!$A$6:$A$1005,$B$8,'Monthly Data'!$B$6:$B$1005,$B$7,'Monthly Data'!$C$6:$C$1005,$A16))</f>
        <v>17396000</v>
      </c>
      <c r="I16" s="23" t="n">
        <f aca="false">E16-H16</f>
        <v>1302483</v>
      </c>
      <c r="J16" s="25" t="n">
        <f aca="false">IF(H16=0,0,I16/H16)</f>
        <v>0.0748725569096344</v>
      </c>
      <c r="K16" s="25" t="n">
        <f aca="false">IFERROR(B16/SUMIFS('Monthly Data'!$H$6:$H$1005,'Monthly Data'!$A$6:$A$1005,$B$8,'Monthly Data'!$B$6:$B$1005,$B$7,'Monthly Data'!$C$6:$C$1005,$A16)-1,0)</f>
        <v>0.0587623504940198</v>
      </c>
      <c r="L16" s="25" t="n">
        <f aca="false">IF($E$19=0,0,E16/$E$19)</f>
        <v>0.0777635470493613</v>
      </c>
    </row>
    <row r="17" customFormat="false" ht="15" hidden="false" customHeight="false" outlineLevel="0" collapsed="false">
      <c r="A17" s="11" t="str">
        <f aca="false">IF(Tariff!A12="","",Tariff!A12)</f>
        <v/>
      </c>
      <c r="B17" s="23" t="n">
        <f aca="false">IF($A17="",0,SUMIFS('Monthly Data'!$D$6:$D$1005,'Monthly Data'!$A$6:$A$1005,$B$8,'Monthly Data'!$B$6:$B$1005,$B$7,'Monthly Data'!$C$6:$C$1005,$A17))</f>
        <v>0</v>
      </c>
      <c r="C17" s="23" t="n">
        <f aca="false">IF($A17="",0,B17/DAY(EOMONTH($B$8,0)))</f>
        <v>0</v>
      </c>
      <c r="D17" s="23" t="n">
        <f aca="false">IF($A17="",0,SUMIFS('Monthly Data'!$J$6:$J$1005,'Monthly Data'!$A$6:$A$1005,$B$8,'Monthly Data'!$B$6:$B$1005,$B$7,'Monthly Data'!$C$6:$C$1005,$A17))</f>
        <v>0</v>
      </c>
      <c r="E17" s="23" t="n">
        <f aca="false">IF($A17="",0,SUMIFS('Monthly Data'!$F$6:$F$1005,'Monthly Data'!$A$6:$A$1005,$B$8,'Monthly Data'!$B$6:$B$1005,$B$7,'Monthly Data'!$C$6:$C$1005,$A17))</f>
        <v>0</v>
      </c>
      <c r="F17" s="23" t="n">
        <f aca="false">IF($A17="",0,SUMIFS('Monthly Data'!$M$6:$M$1005,'Monthly Data'!$A$6:$A$1005,$B$8,'Monthly Data'!$B$6:$B$1005,$B$7,'Monthly Data'!$C$6:$C$1005,$A17))</f>
        <v>0</v>
      </c>
      <c r="G17" s="25" t="n">
        <f aca="false">IF(F17=0,0,E17/F17-1)</f>
        <v>0</v>
      </c>
      <c r="H17" s="23" t="n">
        <f aca="false">IF($A17="",0,SUMIFS('Monthly Data'!$G$6:$G$1005,'Monthly Data'!$A$6:$A$1005,$B$8,'Monthly Data'!$B$6:$B$1005,$B$7,'Monthly Data'!$C$6:$C$1005,$A17))</f>
        <v>0</v>
      </c>
      <c r="I17" s="23" t="n">
        <f aca="false">E17-H17</f>
        <v>0</v>
      </c>
      <c r="J17" s="25" t="n">
        <f aca="false">IF(H17=0,0,I17/H17)</f>
        <v>0</v>
      </c>
      <c r="K17" s="25" t="n">
        <f aca="false">IFERROR(B17/SUMIFS('Monthly Data'!$H$6:$H$1005,'Monthly Data'!$A$6:$A$1005,$B$8,'Monthly Data'!$B$6:$B$1005,$B$7,'Monthly Data'!$C$6:$C$1005,$A17)-1,0)</f>
        <v>0</v>
      </c>
      <c r="L17" s="25" t="n">
        <f aca="false">IF($E$19=0,0,E17/$E$19)</f>
        <v>0</v>
      </c>
    </row>
    <row r="18" customFormat="false" ht="15" hidden="false" customHeight="false" outlineLevel="0" collapsed="false">
      <c r="A18" s="11" t="str">
        <f aca="false">IF(Tariff!A13="","",Tariff!A13)</f>
        <v/>
      </c>
      <c r="B18" s="23" t="n">
        <f aca="false">IF($A18="",0,SUMIFS('Monthly Data'!$D$6:$D$1005,'Monthly Data'!$A$6:$A$1005,$B$8,'Monthly Data'!$B$6:$B$1005,$B$7,'Monthly Data'!$C$6:$C$1005,$A18))</f>
        <v>0</v>
      </c>
      <c r="C18" s="23" t="n">
        <f aca="false">IF($A18="",0,B18/DAY(EOMONTH($B$8,0)))</f>
        <v>0</v>
      </c>
      <c r="D18" s="23" t="n">
        <f aca="false">IF($A18="",0,SUMIFS('Monthly Data'!$J$6:$J$1005,'Monthly Data'!$A$6:$A$1005,$B$8,'Monthly Data'!$B$6:$B$1005,$B$7,'Monthly Data'!$C$6:$C$1005,$A18))</f>
        <v>0</v>
      </c>
      <c r="E18" s="23" t="n">
        <f aca="false">IF($A18="",0,SUMIFS('Monthly Data'!$F$6:$F$1005,'Monthly Data'!$A$6:$A$1005,$B$8,'Monthly Data'!$B$6:$B$1005,$B$7,'Monthly Data'!$C$6:$C$1005,$A18))</f>
        <v>0</v>
      </c>
      <c r="F18" s="23" t="n">
        <f aca="false">IF($A18="",0,SUMIFS('Monthly Data'!$M$6:$M$1005,'Monthly Data'!$A$6:$A$1005,$B$8,'Monthly Data'!$B$6:$B$1005,$B$7,'Monthly Data'!$C$6:$C$1005,$A18))</f>
        <v>0</v>
      </c>
      <c r="G18" s="25" t="n">
        <f aca="false">IF(F18=0,0,E18/F18-1)</f>
        <v>0</v>
      </c>
      <c r="H18" s="23" t="n">
        <f aca="false">IF($A18="",0,SUMIFS('Monthly Data'!$G$6:$G$1005,'Monthly Data'!$A$6:$A$1005,$B$8,'Monthly Data'!$B$6:$B$1005,$B$7,'Monthly Data'!$C$6:$C$1005,$A18))</f>
        <v>0</v>
      </c>
      <c r="I18" s="23" t="n">
        <f aca="false">E18-H18</f>
        <v>0</v>
      </c>
      <c r="J18" s="25" t="n">
        <f aca="false">IF(H18=0,0,I18/H18)</f>
        <v>0</v>
      </c>
      <c r="K18" s="25" t="n">
        <f aca="false">IFERROR(B18/SUMIFS('Monthly Data'!$H$6:$H$1005,'Monthly Data'!$A$6:$A$1005,$B$8,'Monthly Data'!$B$6:$B$1005,$B$7,'Monthly Data'!$C$6:$C$1005,$A18)-1,0)</f>
        <v>0</v>
      </c>
      <c r="L18" s="25" t="n">
        <f aca="false">IF($E$19=0,0,E18/$E$19)</f>
        <v>0</v>
      </c>
    </row>
    <row r="19" customFormat="false" ht="15" hidden="false" customHeight="false" outlineLevel="0" collapsed="false">
      <c r="A19" s="27" t="s">
        <v>84</v>
      </c>
      <c r="B19" s="28" t="n">
        <f aca="false">SUM(B11:B18)</f>
        <v>1188612</v>
      </c>
      <c r="C19" s="28" t="n">
        <f aca="false">SUM(C11:C18)</f>
        <v>39620.4</v>
      </c>
      <c r="D19" s="28" t="n">
        <f aca="false">SUM(D11:D18)</f>
        <v>1163682</v>
      </c>
      <c r="E19" s="28" t="n">
        <f aca="false">SUM(E11:E18)</f>
        <v>240453062</v>
      </c>
      <c r="F19" s="28" t="n">
        <f aca="false">SUM(F11:F18)</f>
        <v>259297840</v>
      </c>
      <c r="G19" s="29" t="n">
        <f aca="false">IF(F19=0,0,E19/F19-1)</f>
        <v>-0.0726761858101094</v>
      </c>
      <c r="H19" s="28" t="n">
        <f aca="false">SUM(H11:H18)</f>
        <v>233332000</v>
      </c>
      <c r="I19" s="28" t="n">
        <f aca="false">SUM(I11:I18)</f>
        <v>7121062</v>
      </c>
      <c r="J19" s="29" t="n">
        <f aca="false">IF(H19=0,0,I19/H19)</f>
        <v>0.0305190115372088</v>
      </c>
      <c r="K19" s="29" t="n">
        <f aca="false">IFERROR(B19/SUMIFS('Monthly Data'!$H$6:$H$1005,'Monthly Data'!$A$6:$A$1005,$B$8,'Monthly Data'!$B$6:$B$1005,$B$7)-1,0)</f>
        <v>0.0570777067888499</v>
      </c>
      <c r="L19" s="29" t="n">
        <f aca="false">SUM(L11:L18)</f>
        <v>1</v>
      </c>
    </row>
    <row r="21" customFormat="false" ht="15" hidden="false" customHeight="false" outlineLevel="0" collapsed="false">
      <c r="A21" s="4" t="s">
        <v>85</v>
      </c>
    </row>
    <row r="22" customFormat="false" ht="30" hidden="false" customHeight="true" outlineLevel="0" collapsed="false">
      <c r="A22" s="17" t="s">
        <v>72</v>
      </c>
      <c r="B22" s="17" t="s">
        <v>78</v>
      </c>
      <c r="C22" s="17" t="s">
        <v>79</v>
      </c>
      <c r="D22" s="17" t="s">
        <v>59</v>
      </c>
      <c r="E22" s="17" t="s">
        <v>80</v>
      </c>
      <c r="F22" s="17" t="s">
        <v>86</v>
      </c>
      <c r="G22" s="17" t="s">
        <v>70</v>
      </c>
    </row>
    <row r="23" customFormat="false" ht="15" hidden="false" customHeight="false" outlineLevel="0" collapsed="false">
      <c r="A23" s="26" t="n">
        <f aca="false">EDATE($B$8,-11)</f>
        <v>45931</v>
      </c>
      <c r="B23" s="23" t="n">
        <f aca="false">SUMIFS('Monthly Data'!$D$6:$D$1005,'Monthly Data'!$A$6:$A$1005,$A23,'Monthly Data'!$B$6:$B$1005,$B$7)</f>
        <v>0</v>
      </c>
      <c r="C23" s="23" t="n">
        <f aca="false">B23/DAY(EOMONTH(A23,0))</f>
        <v>0</v>
      </c>
      <c r="D23" s="23" t="n">
        <f aca="false">SUMIFS('Monthly Data'!$F$6:$F$1005,'Monthly Data'!$A$6:$A$1005,$A23,'Monthly Data'!$B$6:$B$1005,$B$7)</f>
        <v>0</v>
      </c>
      <c r="E23" s="23" t="n">
        <f aca="false">SUMIFS('Monthly Data'!$G$6:$G$1005,'Monthly Data'!$A$6:$A$1005,$A23,'Monthly Data'!$B$6:$B$1005,$B$7)</f>
        <v>0</v>
      </c>
      <c r="F23" s="23" t="n">
        <f aca="false">D23-E23</f>
        <v>0</v>
      </c>
      <c r="G23" s="25" t="n">
        <f aca="false">IFERROR(B23/SUMIFS('Monthly Data'!$H$6:$H$1005,'Monthly Data'!$A$6:$A$1005,$A23,'Monthly Data'!$B$6:$B$1005,$B$7)-1,0)</f>
        <v>0</v>
      </c>
    </row>
    <row r="24" customFormat="false" ht="15" hidden="false" customHeight="false" outlineLevel="0" collapsed="false">
      <c r="A24" s="26" t="n">
        <f aca="false">EDATE($B$8,-10)</f>
        <v>45962</v>
      </c>
      <c r="B24" s="23" t="n">
        <f aca="false">SUMIFS('Monthly Data'!$D$6:$D$1005,'Monthly Data'!$A$6:$A$1005,$A24,'Monthly Data'!$B$6:$B$1005,$B$7)</f>
        <v>0</v>
      </c>
      <c r="C24" s="23" t="n">
        <f aca="false">B24/DAY(EOMONTH(A24,0))</f>
        <v>0</v>
      </c>
      <c r="D24" s="23" t="n">
        <f aca="false">SUMIFS('Monthly Data'!$F$6:$F$1005,'Monthly Data'!$A$6:$A$1005,$A24,'Monthly Data'!$B$6:$B$1005,$B$7)</f>
        <v>0</v>
      </c>
      <c r="E24" s="23" t="n">
        <f aca="false">SUMIFS('Monthly Data'!$G$6:$G$1005,'Monthly Data'!$A$6:$A$1005,$A24,'Monthly Data'!$B$6:$B$1005,$B$7)</f>
        <v>0</v>
      </c>
      <c r="F24" s="23" t="n">
        <f aca="false">D24-E24</f>
        <v>0</v>
      </c>
      <c r="G24" s="25" t="n">
        <f aca="false">IFERROR(B24/SUMIFS('Monthly Data'!$H$6:$H$1005,'Monthly Data'!$A$6:$A$1005,$A24,'Monthly Data'!$B$6:$B$1005,$B$7)-1,0)</f>
        <v>0</v>
      </c>
    </row>
    <row r="25" customFormat="false" ht="15" hidden="false" customHeight="false" outlineLevel="0" collapsed="false">
      <c r="A25" s="26" t="n">
        <f aca="false">EDATE($B$8,-9)</f>
        <v>45992</v>
      </c>
      <c r="B25" s="23" t="n">
        <f aca="false">SUMIFS('Monthly Data'!$D$6:$D$1005,'Monthly Data'!$A$6:$A$1005,$A25,'Monthly Data'!$B$6:$B$1005,$B$7)</f>
        <v>0</v>
      </c>
      <c r="C25" s="23" t="n">
        <f aca="false">B25/DAY(EOMONTH(A25,0))</f>
        <v>0</v>
      </c>
      <c r="D25" s="23" t="n">
        <f aca="false">SUMIFS('Monthly Data'!$F$6:$F$1005,'Monthly Data'!$A$6:$A$1005,$A25,'Monthly Data'!$B$6:$B$1005,$B$7)</f>
        <v>0</v>
      </c>
      <c r="E25" s="23" t="n">
        <f aca="false">SUMIFS('Monthly Data'!$G$6:$G$1005,'Monthly Data'!$A$6:$A$1005,$A25,'Monthly Data'!$B$6:$B$1005,$B$7)</f>
        <v>0</v>
      </c>
      <c r="F25" s="23" t="n">
        <f aca="false">D25-E25</f>
        <v>0</v>
      </c>
      <c r="G25" s="25" t="n">
        <f aca="false">IFERROR(B25/SUMIFS('Monthly Data'!$H$6:$H$1005,'Monthly Data'!$A$6:$A$1005,$A25,'Monthly Data'!$B$6:$B$1005,$B$7)-1,0)</f>
        <v>0</v>
      </c>
    </row>
    <row r="26" customFormat="false" ht="15" hidden="false" customHeight="false" outlineLevel="0" collapsed="false">
      <c r="A26" s="26" t="n">
        <f aca="false">EDATE($B$8,-8)</f>
        <v>46023</v>
      </c>
      <c r="B26" s="23" t="n">
        <f aca="false">SUMIFS('Monthly Data'!$D$6:$D$1005,'Monthly Data'!$A$6:$A$1005,$A26,'Monthly Data'!$B$6:$B$1005,$B$7)</f>
        <v>0</v>
      </c>
      <c r="C26" s="23" t="n">
        <f aca="false">B26/DAY(EOMONTH(A26,0))</f>
        <v>0</v>
      </c>
      <c r="D26" s="23" t="n">
        <f aca="false">SUMIFS('Monthly Data'!$F$6:$F$1005,'Monthly Data'!$A$6:$A$1005,$A26,'Monthly Data'!$B$6:$B$1005,$B$7)</f>
        <v>0</v>
      </c>
      <c r="E26" s="23" t="n">
        <f aca="false">SUMIFS('Monthly Data'!$G$6:$G$1005,'Monthly Data'!$A$6:$A$1005,$A26,'Monthly Data'!$B$6:$B$1005,$B$7)</f>
        <v>0</v>
      </c>
      <c r="F26" s="23" t="n">
        <f aca="false">D26-E26</f>
        <v>0</v>
      </c>
      <c r="G26" s="25" t="n">
        <f aca="false">IFERROR(B26/SUMIFS('Monthly Data'!$H$6:$H$1005,'Monthly Data'!$A$6:$A$1005,$A26,'Monthly Data'!$B$6:$B$1005,$B$7)-1,0)</f>
        <v>0</v>
      </c>
    </row>
    <row r="27" customFormat="false" ht="15" hidden="false" customHeight="false" outlineLevel="0" collapsed="false">
      <c r="A27" s="26" t="n">
        <f aca="false">EDATE($B$8,-7)</f>
        <v>46054</v>
      </c>
      <c r="B27" s="23" t="n">
        <f aca="false">SUMIFS('Monthly Data'!$D$6:$D$1005,'Monthly Data'!$A$6:$A$1005,$A27,'Monthly Data'!$B$6:$B$1005,$B$7)</f>
        <v>0</v>
      </c>
      <c r="C27" s="23" t="n">
        <f aca="false">B27/DAY(EOMONTH(A27,0))</f>
        <v>0</v>
      </c>
      <c r="D27" s="23" t="n">
        <f aca="false">SUMIFS('Monthly Data'!$F$6:$F$1005,'Monthly Data'!$A$6:$A$1005,$A27,'Monthly Data'!$B$6:$B$1005,$B$7)</f>
        <v>0</v>
      </c>
      <c r="E27" s="23" t="n">
        <f aca="false">SUMIFS('Monthly Data'!$G$6:$G$1005,'Monthly Data'!$A$6:$A$1005,$A27,'Monthly Data'!$B$6:$B$1005,$B$7)</f>
        <v>0</v>
      </c>
      <c r="F27" s="23" t="n">
        <f aca="false">D27-E27</f>
        <v>0</v>
      </c>
      <c r="G27" s="25" t="n">
        <f aca="false">IFERROR(B27/SUMIFS('Monthly Data'!$H$6:$H$1005,'Monthly Data'!$A$6:$A$1005,$A27,'Monthly Data'!$B$6:$B$1005,$B$7)-1,0)</f>
        <v>0</v>
      </c>
    </row>
    <row r="28" customFormat="false" ht="15" hidden="false" customHeight="false" outlineLevel="0" collapsed="false">
      <c r="A28" s="26" t="n">
        <f aca="false">EDATE($B$8,-6)</f>
        <v>46082</v>
      </c>
      <c r="B28" s="23" t="n">
        <f aca="false">SUMIFS('Monthly Data'!$D$6:$D$1005,'Monthly Data'!$A$6:$A$1005,$A28,'Monthly Data'!$B$6:$B$1005,$B$7)</f>
        <v>0</v>
      </c>
      <c r="C28" s="23" t="n">
        <f aca="false">B28/DAY(EOMONTH(A28,0))</f>
        <v>0</v>
      </c>
      <c r="D28" s="23" t="n">
        <f aca="false">SUMIFS('Monthly Data'!$F$6:$F$1005,'Monthly Data'!$A$6:$A$1005,$A28,'Monthly Data'!$B$6:$B$1005,$B$7)</f>
        <v>0</v>
      </c>
      <c r="E28" s="23" t="n">
        <f aca="false">SUMIFS('Monthly Data'!$G$6:$G$1005,'Monthly Data'!$A$6:$A$1005,$A28,'Monthly Data'!$B$6:$B$1005,$B$7)</f>
        <v>0</v>
      </c>
      <c r="F28" s="23" t="n">
        <f aca="false">D28-E28</f>
        <v>0</v>
      </c>
      <c r="G28" s="25" t="n">
        <f aca="false">IFERROR(B28/SUMIFS('Monthly Data'!$H$6:$H$1005,'Monthly Data'!$A$6:$A$1005,$A28,'Monthly Data'!$B$6:$B$1005,$B$7)-1,0)</f>
        <v>0</v>
      </c>
    </row>
    <row r="29" customFormat="false" ht="15" hidden="false" customHeight="false" outlineLevel="0" collapsed="false">
      <c r="A29" s="26" t="n">
        <f aca="false">EDATE($B$8,-5)</f>
        <v>46113</v>
      </c>
      <c r="B29" s="23" t="n">
        <f aca="false">SUMIFS('Monthly Data'!$D$6:$D$1005,'Monthly Data'!$A$6:$A$1005,$A29,'Monthly Data'!$B$6:$B$1005,$B$7)</f>
        <v>1147367</v>
      </c>
      <c r="C29" s="23" t="n">
        <f aca="false">B29/DAY(EOMONTH(A29,0))</f>
        <v>38245.5666666667</v>
      </c>
      <c r="D29" s="23" t="n">
        <f aca="false">SUMIFS('Monthly Data'!$F$6:$F$1005,'Monthly Data'!$A$6:$A$1005,$A29,'Monthly Data'!$B$6:$B$1005,$B$7)</f>
        <v>228846054</v>
      </c>
      <c r="E29" s="23" t="n">
        <f aca="false">SUMIFS('Monthly Data'!$G$6:$G$1005,'Monthly Data'!$A$6:$A$1005,$A29,'Monthly Data'!$B$6:$B$1005,$B$7)</f>
        <v>233332000</v>
      </c>
      <c r="F29" s="23" t="n">
        <f aca="false">D29-E29</f>
        <v>-4485946</v>
      </c>
      <c r="G29" s="25" t="n">
        <f aca="false">IFERROR(B29/SUMIFS('Monthly Data'!$H$6:$H$1005,'Monthly Data'!$A$6:$A$1005,$A29,'Monthly Data'!$B$6:$B$1005,$B$7)-1,0)</f>
        <v>0.068655201158659</v>
      </c>
    </row>
    <row r="30" customFormat="false" ht="15" hidden="false" customHeight="false" outlineLevel="0" collapsed="false">
      <c r="A30" s="26" t="n">
        <f aca="false">EDATE($B$8,-4)</f>
        <v>46143</v>
      </c>
      <c r="B30" s="23" t="n">
        <f aca="false">SUMIFS('Monthly Data'!$D$6:$D$1005,'Monthly Data'!$A$6:$A$1005,$A30,'Monthly Data'!$B$6:$B$1005,$B$7)</f>
        <v>1225390</v>
      </c>
      <c r="C30" s="23" t="n">
        <f aca="false">B30/DAY(EOMONTH(A30,0))</f>
        <v>39528.7096774194</v>
      </c>
      <c r="D30" s="23" t="n">
        <f aca="false">SUMIFS('Monthly Data'!$F$6:$F$1005,'Monthly Data'!$A$6:$A$1005,$A30,'Monthly Data'!$B$6:$B$1005,$B$7)</f>
        <v>246787884</v>
      </c>
      <c r="E30" s="23" t="n">
        <f aca="false">SUMIFS('Monthly Data'!$G$6:$G$1005,'Monthly Data'!$A$6:$A$1005,$A30,'Monthly Data'!$B$6:$B$1005,$B$7)</f>
        <v>241110000</v>
      </c>
      <c r="F30" s="23" t="n">
        <f aca="false">D30-E30</f>
        <v>5677884</v>
      </c>
      <c r="G30" s="25" t="n">
        <f aca="false">IFERROR(B30/SUMIFS('Monthly Data'!$H$6:$H$1005,'Monthly Data'!$A$6:$A$1005,$A30,'Monthly Data'!$B$6:$B$1005,$B$7)-1,0)</f>
        <v>0.057307683015638</v>
      </c>
    </row>
    <row r="31" customFormat="false" ht="15" hidden="false" customHeight="false" outlineLevel="0" collapsed="false">
      <c r="A31" s="26" t="n">
        <f aca="false">EDATE($B$8,-3)</f>
        <v>46174</v>
      </c>
      <c r="B31" s="23" t="n">
        <f aca="false">SUMIFS('Monthly Data'!$D$6:$D$1005,'Monthly Data'!$A$6:$A$1005,$A31,'Monthly Data'!$B$6:$B$1005,$B$7)</f>
        <v>1075506</v>
      </c>
      <c r="C31" s="23" t="n">
        <f aca="false">B31/DAY(EOMONTH(A31,0))</f>
        <v>35850.2</v>
      </c>
      <c r="D31" s="23" t="n">
        <f aca="false">SUMIFS('Monthly Data'!$F$6:$F$1005,'Monthly Data'!$A$6:$A$1005,$A31,'Monthly Data'!$B$6:$B$1005,$B$7)</f>
        <v>214504712</v>
      </c>
      <c r="E31" s="23" t="n">
        <f aca="false">SUMIFS('Monthly Data'!$G$6:$G$1005,'Monthly Data'!$A$6:$A$1005,$A31,'Monthly Data'!$B$6:$B$1005,$B$7)</f>
        <v>233332000</v>
      </c>
      <c r="F31" s="23" t="n">
        <f aca="false">D31-E31</f>
        <v>-18827288</v>
      </c>
      <c r="G31" s="25" t="n">
        <f aca="false">IFERROR(B31/SUMIFS('Monthly Data'!$H$6:$H$1005,'Monthly Data'!$A$6:$A$1005,$A31,'Monthly Data'!$B$6:$B$1005,$B$7)-1,0)</f>
        <v>0.0746752760116429</v>
      </c>
    </row>
    <row r="32" customFormat="false" ht="15" hidden="false" customHeight="false" outlineLevel="0" collapsed="false">
      <c r="A32" s="26" t="n">
        <f aca="false">EDATE($B$8,-2)</f>
        <v>46204</v>
      </c>
      <c r="B32" s="23" t="n">
        <f aca="false">SUMIFS('Monthly Data'!$D$6:$D$1005,'Monthly Data'!$A$6:$A$1005,$A32,'Monthly Data'!$B$6:$B$1005,$B$7)</f>
        <v>1068251</v>
      </c>
      <c r="C32" s="23" t="n">
        <f aca="false">B32/DAY(EOMONTH(A32,0))</f>
        <v>34459.7096774194</v>
      </c>
      <c r="D32" s="23" t="n">
        <f aca="false">SUMIFS('Monthly Data'!$F$6:$F$1005,'Monthly Data'!$A$6:$A$1005,$A32,'Monthly Data'!$B$6:$B$1005,$B$7)</f>
        <v>213285071</v>
      </c>
      <c r="E32" s="23" t="n">
        <f aca="false">SUMIFS('Monthly Data'!$G$6:$G$1005,'Monthly Data'!$A$6:$A$1005,$A32,'Monthly Data'!$B$6:$B$1005,$B$7)</f>
        <v>241110000</v>
      </c>
      <c r="F32" s="23" t="n">
        <f aca="false">D32-E32</f>
        <v>-27824929</v>
      </c>
      <c r="G32" s="25" t="n">
        <f aca="false">IFERROR(B32/SUMIFS('Monthly Data'!$H$6:$H$1005,'Monthly Data'!$A$6:$A$1005,$A32,'Monthly Data'!$B$6:$B$1005,$B$7)-1,0)</f>
        <v>0.0696372498758391</v>
      </c>
    </row>
    <row r="33" customFormat="false" ht="15" hidden="false" customHeight="false" outlineLevel="0" collapsed="false">
      <c r="A33" s="26" t="n">
        <f aca="false">EDATE($B$8,-1)</f>
        <v>46235</v>
      </c>
      <c r="B33" s="23" t="n">
        <f aca="false">SUMIFS('Monthly Data'!$D$6:$D$1005,'Monthly Data'!$A$6:$A$1005,$A33,'Monthly Data'!$B$6:$B$1005,$B$7)</f>
        <v>1135006</v>
      </c>
      <c r="C33" s="23" t="n">
        <f aca="false">B33/DAY(EOMONTH(A33,0))</f>
        <v>36613.0967741935</v>
      </c>
      <c r="D33" s="23" t="n">
        <f aca="false">SUMIFS('Monthly Data'!$F$6:$F$1005,'Monthly Data'!$A$6:$A$1005,$A33,'Monthly Data'!$B$6:$B$1005,$B$7)</f>
        <v>227504236</v>
      </c>
      <c r="E33" s="23" t="n">
        <f aca="false">SUMIFS('Monthly Data'!$G$6:$G$1005,'Monthly Data'!$A$6:$A$1005,$A33,'Monthly Data'!$B$6:$B$1005,$B$7)</f>
        <v>241110000</v>
      </c>
      <c r="F33" s="23" t="n">
        <f aca="false">D33-E33</f>
        <v>-13605764</v>
      </c>
      <c r="G33" s="25" t="n">
        <f aca="false">IFERROR(B33/SUMIFS('Monthly Data'!$H$6:$H$1005,'Monthly Data'!$A$6:$A$1005,$A33,'Monthly Data'!$B$6:$B$1005,$B$7)-1,0)</f>
        <v>0.0515224760583031</v>
      </c>
    </row>
    <row r="34" customFormat="false" ht="15" hidden="false" customHeight="false" outlineLevel="0" collapsed="false">
      <c r="A34" s="26" t="n">
        <f aca="false">EDATE($B$8,0)</f>
        <v>46266</v>
      </c>
      <c r="B34" s="23" t="n">
        <f aca="false">SUMIFS('Monthly Data'!$D$6:$D$1005,'Monthly Data'!$A$6:$A$1005,$A34,'Monthly Data'!$B$6:$B$1005,$B$7)</f>
        <v>1188612</v>
      </c>
      <c r="C34" s="23" t="n">
        <f aca="false">B34/DAY(EOMONTH(A34,0))</f>
        <v>39620.4</v>
      </c>
      <c r="D34" s="23" t="n">
        <f aca="false">SUMIFS('Monthly Data'!$F$6:$F$1005,'Monthly Data'!$A$6:$A$1005,$A34,'Monthly Data'!$B$6:$B$1005,$B$7)</f>
        <v>240453062</v>
      </c>
      <c r="E34" s="23" t="n">
        <f aca="false">SUMIFS('Monthly Data'!$G$6:$G$1005,'Monthly Data'!$A$6:$A$1005,$A34,'Monthly Data'!$B$6:$B$1005,$B$7)</f>
        <v>233332000</v>
      </c>
      <c r="F34" s="23" t="n">
        <f aca="false">D34-E34</f>
        <v>7121062</v>
      </c>
      <c r="G34" s="25" t="n">
        <f aca="false">IFERROR(B34/SUMIFS('Monthly Data'!$H$6:$H$1005,'Monthly Data'!$A$6:$A$1005,$A34,'Monthly Data'!$B$6:$B$1005,$B$7)-1,0)</f>
        <v>0.0570777067888499</v>
      </c>
    </row>
    <row r="35" customFormat="false" ht="15" hidden="false" customHeight="false" outlineLevel="0" collapsed="false">
      <c r="A35" s="27" t="s">
        <v>87</v>
      </c>
      <c r="B35" s="28" t="n">
        <f aca="false">SUM(B23:B34)</f>
        <v>6840132</v>
      </c>
      <c r="D35" s="28" t="n">
        <f aca="false">SUM(D23:D34)</f>
        <v>1371381019</v>
      </c>
      <c r="E35" s="28" t="n">
        <f aca="false">SUM(E23:E34)</f>
        <v>1423326000</v>
      </c>
      <c r="F35" s="28" t="n">
        <f aca="false">SUM(F23:F34)</f>
        <v>-51944981</v>
      </c>
    </row>
    <row r="37" customFormat="false" ht="15" hidden="false" customHeight="false" outlineLevel="0" collapsed="false">
      <c r="A37" s="4" t="s">
        <v>88</v>
      </c>
    </row>
    <row r="38" customFormat="false" ht="15" hidden="false" customHeight="false" outlineLevel="0" collapsed="false">
      <c r="A38" s="10" t="s">
        <v>89</v>
      </c>
      <c r="B38" s="10"/>
      <c r="C38" s="10"/>
      <c r="D38" s="10"/>
      <c r="E38" s="10"/>
      <c r="F38" s="10"/>
      <c r="G38" s="30" t="str">
        <f aca="false">IF(COUNTIFS('Monthly Data'!$D$6:$D$1005,"&gt;0",'Monthly Data'!$L$6:$L$1005,0)=0,"OK","CHECK")</f>
        <v>OK</v>
      </c>
    </row>
    <row r="39" customFormat="false" ht="15" hidden="false" customHeight="false" outlineLevel="0" collapsed="false">
      <c r="A39" s="10" t="s">
        <v>90</v>
      </c>
      <c r="B39" s="10"/>
      <c r="C39" s="10"/>
      <c r="D39" s="10"/>
      <c r="E39" s="10"/>
      <c r="F39" s="10"/>
      <c r="G39" s="30" t="str">
        <f aca="false">IF(SUMPRODUCT(--('Monthly Data'!$E$6:$E$1005&gt;'Monthly Data'!$D$6:$D$1005))=0,"OK","CHECK")</f>
        <v>OK</v>
      </c>
    </row>
    <row r="40" customFormat="false" ht="15" hidden="false" customHeight="false" outlineLevel="0" collapsed="false">
      <c r="A40" s="10" t="s">
        <v>91</v>
      </c>
      <c r="B40" s="10"/>
      <c r="C40" s="10"/>
      <c r="D40" s="10"/>
      <c r="E40" s="10"/>
      <c r="F40" s="10"/>
      <c r="G40" s="30" t="str">
        <f aca="false">IF(ABS(E19-SUMIFS('Monthly Data'!$F$6:$F$1005,'Monthly Data'!$A$6:$A$1005,$B$8,'Monthly Data'!$B$6:$B$1005,$B$7))&lt;0.5,"OK","CHECK")</f>
        <v>OK</v>
      </c>
    </row>
    <row r="41" customFormat="false" ht="15" hidden="false" customHeight="false" outlineLevel="0" collapsed="false">
      <c r="A41" s="10" t="s">
        <v>92</v>
      </c>
      <c r="B41" s="10"/>
      <c r="C41" s="10"/>
      <c r="D41" s="10"/>
      <c r="E41" s="10"/>
      <c r="F41" s="10"/>
      <c r="G41" s="30" t="str">
        <f aca="false">IF(SUMPRODUCT(('Monthly Data'!$D$6:$D$1005&lt;&gt;"")*(('Monthly Data'!$A$6:$A$1005="")+('Monthly Data'!$B$6:$B$1005="")+('Monthly Data'!$C$6:$C$1005="")))=0,"OK","CHECK")</f>
        <v>OK</v>
      </c>
    </row>
  </sheetData>
  <mergeCells count="4">
    <mergeCell ref="A38:F38"/>
    <mergeCell ref="A39:F39"/>
    <mergeCell ref="A40:F40"/>
    <mergeCell ref="A41:F41"/>
  </mergeCells>
  <conditionalFormatting sqref="G11:G19">
    <cfRule type="cellIs" priority="2" operator="lessThan" aboveAverage="0" equalAverage="0" bottom="0" percent="0" rank="0" text="" dxfId="0">
      <formula>0</formula>
    </cfRule>
  </conditionalFormatting>
  <conditionalFormatting sqref="J11:J19">
    <cfRule type="cellIs" priority="3" operator="lessThan" aboveAverage="0" equalAverage="0" bottom="0" percent="0" rank="0" text="" dxfId="0">
      <formula>0</formula>
    </cfRule>
  </conditionalFormatting>
  <conditionalFormatting sqref="K11:K19">
    <cfRule type="cellIs" priority="4" operator="lessThan" aboveAverage="0" equalAverage="0" bottom="0" percent="0" rank="0" text="" dxfId="0">
      <formula>0</formula>
    </cfRule>
  </conditionalFormatting>
  <conditionalFormatting sqref="I11:I19">
    <cfRule type="cellIs" priority="5" operator="lessThan" aboveAverage="0" equalAverage="0" bottom="0" percent="0" rank="0" text="" dxfId="0">
      <formula>0</formula>
    </cfRule>
  </conditionalFormatting>
  <conditionalFormatting sqref="G38:G41">
    <cfRule type="cellIs" priority="6" operator="equal" aboveAverage="0" equalAverage="0" bottom="0" percent="0" rank="0" text="" dxfId="1">
      <formula>"CHECK"</formula>
    </cfRule>
  </conditionalFormatting>
  <dataValidations count="1">
    <dataValidation allowBlank="false" errorStyle="stop" operator="between" showDropDown="false" showErrorMessage="false" showInputMessage="false" sqref="B6" type="list">
      <formula1>"All,Sample Plaza North,Sample Plaza South"</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2026-10-25T20:15:09Z</dcterms:created>
  <dc:creator>sachinnagpal.in</dc:creator>
  <dc:description/>
  <dc:language>en-US</dc:language>
  <cp:lastModifiedBy/>
  <dcterms:modified xsi:type="dcterms:W3CDTF">2026-10-25T20:15:27Z</dcterms:modified>
  <cp:revision>1</cp:revision>
  <dc:subject/>
  <dc:title>F-Toll-Revenue-Traffic-MIS.xlsx</dc:title>
</cp:coreProperties>
</file>

<file path=docProps/custom.xml><?xml version="1.0" encoding="utf-8"?>
<Properties xmlns="http://schemas.openxmlformats.org/officeDocument/2006/custom-properties" xmlns:vt="http://schemas.openxmlformats.org/officeDocument/2006/docPropsVTypes"/>
</file>