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GL Master" sheetId="3" state="visible" r:id="rId5"/>
    <sheet name="Provisions" sheetId="4" state="visible" r:id="rId6"/>
    <sheet name="Actuals" sheetId="5" state="visible" r:id="rId7"/>
    <sheet name="Summary" sheetId="6" state="visible" r:id="rId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<sst xmlns="http://schemas.openxmlformats.org/spreadsheetml/2006/main" count="261" uniqueCount="179">
  <si>
    <t xml:space="preserve">Template B: Month-End Accruals &amp; Expense Provision Tracker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</si>
  <si>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</si>
  <si>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</si>
  <si>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</si>
  <si>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Keeps a list of expenses you provide for at month-end (services received but not yet invoiced), automatically reverses them on the first day of the next month, matches the vendor invoices that arrive later against each provision, and flags any line that was under-provided or over-provided beyond your tolerance. It also catches invoices that arrived with no provision at all (missed accruals).</t>
  </si>
  <si>
    <t xml:space="preserve">How to use it (step by step)</t>
  </si>
  <si>
    <t xml:space="preserve">Step 1</t>
  </si>
  <si>
    <t xml:space="preserve">Go to the 'Settings' tab. Type the month-end date you are providing for (for example 31-Oct-2026) and your tolerance: a percentage (for example 10%) and a minimum rupee amount (for example ₹5,000). A difference is acceptable if it is within the larger of the two.</t>
  </si>
  <si>
    <t xml:space="preserve">Step 2</t>
  </si>
  <si>
    <t xml:space="preserve">Go to the 'GL Master' tab and type your expense GL codes and names (sample codes are given). The Provisions tab looks up names from here.</t>
  </si>
  <si>
    <t xml:space="preserve">Step 3</t>
  </si>
  <si>
    <t xml:space="preserve">Go to the 'Provisions' tab. Delete the sample rows and enter one line per provision: a unique reference (for example P-01), vendor, GL code, cost centre, description, basis (Contract, PO, Estimate, Run-rate) and amount.</t>
  </si>
  <si>
    <t xml:space="preserve">Step 4</t>
  </si>
  <si>
    <t xml:space="preserve">When invoices for that month arrive, enter them on the 'Actuals' tab and type the matching provision reference in the 'Provision ref' column. Leave it blank if there was no provision.</t>
  </si>
  <si>
    <t xml:space="preserve">Step 5</t>
  </si>
  <si>
    <t xml:space="preserve">Go back to 'Provisions'. Each line now shows the actual amount, the variance and a status: Within tolerance, Under-provided (invoice higher than provision), Over-provided (invoice lower), or No invoice yet.</t>
  </si>
  <si>
    <t xml:space="preserve">Step 6</t>
  </si>
  <si>
    <t xml:space="preserve">Check the 'Actuals' tab for 'Unmatched' invoices. These are expenses nobody provided for and should be reviewed for the month they belong to.</t>
  </si>
  <si>
    <t xml:space="preserve">Step 7</t>
  </si>
  <si>
    <t xml:space="preserve">Use the 'Summary' tab for the journal entries (month-end provision and next-month reversal), the GL-wise totals, and the checks. All checks should say OK.</t>
  </si>
  <si>
    <t xml:space="preserve">Tabs in this file</t>
  </si>
  <si>
    <t xml:space="preserve">Settings</t>
  </si>
  <si>
    <t xml:space="preserve">Provision month, tolerance %, and minimum rupee tolerance.</t>
  </si>
  <si>
    <t xml:space="preserve">GL Master</t>
  </si>
  <si>
    <t xml:space="preserve">Your expense GL codes and names.</t>
  </si>
  <si>
    <t xml:space="preserve">Provisions</t>
  </si>
  <si>
    <t xml:space="preserve">One line per month-end provision with actuals, variance and status.</t>
  </si>
  <si>
    <t xml:space="preserve">Actuals</t>
  </si>
  <si>
    <t xml:space="preserve">Invoices received after month-end, each tagged to a provision reference.</t>
  </si>
  <si>
    <t xml:space="preserve">Summary</t>
  </si>
  <si>
    <t xml:space="preserve">Journal entries, totals by GL code, status counts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</si>
  <si>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</si>
  <si>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</si>
  <si>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</si>
  <si>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</si>
  <si>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</si>
  <si>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</si>
  <si>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</si>
  <si>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</si>
  <si>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</si>
  <si>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Variance = Actual invoiced - Provision. Positive means you under-provided (more expense hits next month); negative means you over-provided.</t>
  </si>
  <si>
    <t xml:space="preserve">Tolerance: a line is 'Within tolerance' when the absolute variance is not more than the higher of (tolerance % x provision) and the minimum rupee amount.</t>
  </si>
  <si>
    <t xml:space="preserve">Reversal date is the first day of the month after the provision month (auto-reversal basis).</t>
  </si>
  <si>
    <t xml:space="preserve">GL names are found with INDEX and MATCH. This works like XLOOKUP but also in Excel 2010, 2013, 2016, 2019, LibreOffice and Google Sheets.</t>
  </si>
  <si>
    <t xml:space="preserve">Enter amounts excluding GST that you can claim as input tax credit.</t>
  </si>
  <si>
    <t xml:space="preserve">Capacity: 100 provisions and 200 invoices. Insert rows inside the tables to add more.</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</si>
  <si>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</si>
  <si>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</si>
  <si>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</si>
  <si>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Provision month-end date</t>
  </si>
  <si>
    <t xml:space="preserve">Month-end (normalised)</t>
  </si>
  <si>
    <t xml:space="preserve">Auto-reversal date</t>
  </si>
  <si>
    <t xml:space="preserve">Variance tolerance (%)</t>
  </si>
  <si>
    <t xml:space="preserve">Minimum tolerance (₹)</t>
  </si>
  <si>
    <t xml:space="preserve">Note: a variance is acceptable if it is within the higher of C8 x provision and C9.</t>
  </si>
  <si>
    <t xml:space="preserve">GL Master (expense heads)</t>
  </si>
  <si>
    <t xml:space="preserve">GL code</t>
  </si>
  <si>
    <t xml:space="preserve">GL name</t>
  </si>
  <si>
    <t xml:space="preserve">510100</t>
  </si>
  <si>
    <t xml:space="preserve">Security services</t>
  </si>
  <si>
    <t xml:space="preserve">520100</t>
  </si>
  <si>
    <t xml:space="preserve">Electricity &amp; power</t>
  </si>
  <si>
    <t xml:space="preserve">530100</t>
  </si>
  <si>
    <t xml:space="preserve">Professional &amp; legal fees</t>
  </si>
  <si>
    <t xml:space="preserve">540100</t>
  </si>
  <si>
    <t xml:space="preserve">Housekeeping</t>
  </si>
  <si>
    <t xml:space="preserve">550100</t>
  </si>
  <si>
    <t xml:space="preserve">Telephone &amp; internet</t>
  </si>
  <si>
    <t xml:space="preserve">560100</t>
  </si>
  <si>
    <t xml:space="preserve">Vehicle running</t>
  </si>
  <si>
    <t xml:space="preserve">570100</t>
  </si>
  <si>
    <t xml:space="preserve">IT support</t>
  </si>
  <si>
    <t xml:space="preserve">580100</t>
  </si>
  <si>
    <t xml:space="preserve">Bank charges</t>
  </si>
  <si>
    <t xml:space="preserve">590100</t>
  </si>
  <si>
    <t xml:space="preserve">Courier &amp; postage</t>
  </si>
  <si>
    <t xml:space="preserve">Month-End Provision Register (₹)</t>
  </si>
  <si>
    <t xml:space="preserve">Sample lines are illustrative only.</t>
  </si>
  <si>
    <t xml:space="preserve">Provision month</t>
  </si>
  <si>
    <t xml:space="preserve">Reversal date</t>
  </si>
  <si>
    <t xml:space="preserve">Ref</t>
  </si>
  <si>
    <t xml:space="preserve">Vendor</t>
  </si>
  <si>
    <t xml:space="preserve">Cost centre</t>
  </si>
  <si>
    <t xml:space="preserve">Description</t>
  </si>
  <si>
    <t xml:space="preserve">Basis</t>
  </si>
  <si>
    <t xml:space="preserve">Provision (₹)</t>
  </si>
  <si>
    <t xml:space="preserve">Actual invoiced (₹)</t>
  </si>
  <si>
    <t xml:space="preserve">No. of invoices</t>
  </si>
  <si>
    <t xml:space="preserve">Variance (₹)
Actual - Provision</t>
  </si>
  <si>
    <t xml:space="preserve">Variance %</t>
  </si>
  <si>
    <t xml:space="preserve">Status</t>
  </si>
  <si>
    <t xml:space="preserve">P-01</t>
  </si>
  <si>
    <t xml:space="preserve">Sample Security Services</t>
  </si>
  <si>
    <t xml:space="preserve">TOLL-01</t>
  </si>
  <si>
    <t xml:space="preserve">Security manpower - Oct</t>
  </si>
  <si>
    <t xml:space="preserve">Contract</t>
  </si>
  <si>
    <t xml:space="preserve">P-02</t>
  </si>
  <si>
    <t xml:space="preserve">Sample Power Distribution</t>
  </si>
  <si>
    <t xml:space="preserve">Electricity - Oct (meter estimate)</t>
  </si>
  <si>
    <t xml:space="preserve">Estimate</t>
  </si>
  <si>
    <t xml:space="preserve">P-03</t>
  </si>
  <si>
    <t xml:space="preserve">Sample Consultants LLP</t>
  </si>
  <si>
    <t xml:space="preserve">HO</t>
  </si>
  <si>
    <t xml:space="preserve">Quarterly review fee</t>
  </si>
  <si>
    <t xml:space="preserve">P-04</t>
  </si>
  <si>
    <t xml:space="preserve">Sample Housekeeping</t>
  </si>
  <si>
    <t xml:space="preserve">TOLL-02</t>
  </si>
  <si>
    <t xml:space="preserve">Housekeeping - Oct</t>
  </si>
  <si>
    <t xml:space="preserve">P-05</t>
  </si>
  <si>
    <t xml:space="preserve">Sample Telecom</t>
  </si>
  <si>
    <t xml:space="preserve">Leased line &amp; mobiles - Oct</t>
  </si>
  <si>
    <t xml:space="preserve">Run-rate</t>
  </si>
  <si>
    <t xml:space="preserve">P-06</t>
  </si>
  <si>
    <t xml:space="preserve">Sample Fuel Station</t>
  </si>
  <si>
    <t xml:space="preserve">Patrol vehicle fuel - Oct</t>
  </si>
  <si>
    <t xml:space="preserve">P-07</t>
  </si>
  <si>
    <t xml:space="preserve">Sample Legal Associates</t>
  </si>
  <si>
    <t xml:space="preserve">Legal opinion</t>
  </si>
  <si>
    <t xml:space="preserve">P-08</t>
  </si>
  <si>
    <t xml:space="preserve">Sample IT Services</t>
  </si>
  <si>
    <t xml:space="preserve">Toll system support - Oct</t>
  </si>
  <si>
    <t xml:space="preserve">PO</t>
  </si>
  <si>
    <t xml:space="preserve">P-09</t>
  </si>
  <si>
    <t xml:space="preserve">Sample Bank Ltd</t>
  </si>
  <si>
    <t xml:space="preserve">Bank charges - Oct</t>
  </si>
  <si>
    <t xml:space="preserve">P-10</t>
  </si>
  <si>
    <t xml:space="preserve">Sample Survey Agency</t>
  </si>
  <si>
    <t xml:space="preserve">Traffic count survey</t>
  </si>
  <si>
    <t xml:space="preserve">TOTAL</t>
  </si>
  <si>
    <t xml:space="preserve">Invoices Received After Month-End (₹)</t>
  </si>
  <si>
    <t xml:space="preserve">Type the provision reference each invoice relates to. Leave blank if none.</t>
  </si>
  <si>
    <t xml:space="preserve">Invoice no.</t>
  </si>
  <si>
    <t xml:space="preserve">Invoice date</t>
  </si>
  <si>
    <t xml:space="preserve">Provision ref</t>
  </si>
  <si>
    <t xml:space="preserve">Amount (₹)</t>
  </si>
  <si>
    <t xml:space="preserve">Match status</t>
  </si>
  <si>
    <t xml:space="preserve">SS/2611</t>
  </si>
  <si>
    <t xml:space="preserve">PD-88231</t>
  </si>
  <si>
    <t xml:space="preserve">CL/045</t>
  </si>
  <si>
    <t xml:space="preserve">HK-1102</t>
  </si>
  <si>
    <t xml:space="preserve">TEL-7781</t>
  </si>
  <si>
    <t xml:space="preserve">TEL-7782</t>
  </si>
  <si>
    <t xml:space="preserve">FS-339</t>
  </si>
  <si>
    <t xml:space="preserve">ITS/1110</t>
  </si>
  <si>
    <t xml:space="preserve">BC-OCT</t>
  </si>
  <si>
    <t xml:space="preserve">SA/2026/77</t>
  </si>
  <si>
    <t xml:space="preserve">CR-5501</t>
  </si>
  <si>
    <t xml:space="preserve">Sample Courier Co.</t>
  </si>
  <si>
    <t xml:space="preserve">Summary, Journal Entries and Checks (₹)</t>
  </si>
  <si>
    <t xml:space="preserve">Journal entries</t>
  </si>
  <si>
    <t xml:space="preserve">Date</t>
  </si>
  <si>
    <t xml:space="preserve">Entry</t>
  </si>
  <si>
    <t xml:space="preserve">Debit</t>
  </si>
  <si>
    <t xml:space="preserve">Credit</t>
  </si>
  <si>
    <t xml:space="preserve">Month-end provision</t>
  </si>
  <si>
    <t xml:space="preserve">Expense GLs (see table below)</t>
  </si>
  <si>
    <t xml:space="preserve">Provision for expenses</t>
  </si>
  <si>
    <t xml:space="preserve">Auto-reversal</t>
  </si>
  <si>
    <t xml:space="preserve">Expense GLs</t>
  </si>
  <si>
    <t xml:space="preserve">Net P&amp;L effect next month (invoices booked - provisions reversed)</t>
  </si>
  <si>
    <t xml:space="preserve">Vendors / (credit) expense</t>
  </si>
  <si>
    <t xml:space="preserve">Lines with 'No invoice yet' show the full provision as a negative variance: after reversal they give a P&amp;L credit, so re-provide them if the service is still unbilled.</t>
  </si>
  <si>
    <t xml:space="preserve">By GL code</t>
  </si>
  <si>
    <t xml:space="preserve">Actual matched (₹)</t>
  </si>
  <si>
    <t xml:space="preserve">Variance (₹)</t>
  </si>
  <si>
    <t xml:space="preserve">Unmatched invoices (₹)</t>
  </si>
  <si>
    <t xml:space="preserve">Status count</t>
  </si>
  <si>
    <t xml:space="preserve">Count</t>
  </si>
  <si>
    <t xml:space="preserve">Within tolerance</t>
  </si>
  <si>
    <t xml:space="preserve">Under-provided</t>
  </si>
  <si>
    <t xml:space="preserve">Over-provided</t>
  </si>
  <si>
    <t xml:space="preserve">No invoice yet</t>
  </si>
  <si>
    <t xml:space="preserve">Checks</t>
  </si>
  <si>
    <t xml:space="preserve">Provision total by GL = Provisions tab total (all GL codes are in the GL Master)</t>
  </si>
  <si>
    <t xml:space="preserve">Every provision GL code exists in GL Master</t>
  </si>
  <si>
    <t xml:space="preserve">Actuals tab total = matched + unmatched/unknown invoices</t>
  </si>
  <si>
    <t xml:space="preserve">Status counts cover every provision line</t>
  </si>
  <si>
    <t xml:space="preserve">No invoice tagged to a reference that does not exist</t>
  </si>
  <si>
    <t xml:space="preserve">Provision references are unique</t>
  </si>
</sst>
</file>

<file path=xl/styles.xml><?xml version="1.0" encoding="utf-8"?>
<styleSheet xmlns="http://schemas.openxmlformats.org/spreadsheetml/2006/main">
  <numFmts count="6">
    <numFmt numFmtId="164" formatCode="General"/>
    <numFmt numFmtId="165" formatCode="dd\-mmm\-yyyy"/>
    <numFmt numFmtId="166" formatCode="0.0%;\(0.0%\);\-"/>
    <numFmt numFmtId="167" formatCode="#,##0;\(#,##0\);\-"/>
    <numFmt numFmtId="168" formatCode="mmm\-yy"/>
    <numFmt numFmtId="169" formatCode="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i val="true"/>
      <sz val="9"/>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5" borderId="1" xfId="0" applyFont="true" applyBorder="true" applyAlignment="true" applyProtection="false">
      <alignment horizontal="center" vertical="center" textRotation="0" wrapText="true" indent="0" shrinkToFit="false"/>
      <protection locked="true" hidden="false"/>
    </xf>
    <xf numFmtId="168" fontId="11" fillId="0"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7" fontId="11" fillId="0" borderId="1" xfId="0" applyFont="true" applyBorder="true" applyAlignment="false" applyProtection="false">
      <alignment horizontal="general" vertical="bottom" textRotation="0" wrapText="false" indent="0" shrinkToFit="false"/>
      <protection locked="true" hidden="false"/>
    </xf>
    <xf numFmtId="169" fontId="11"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ill>
        <patternFill>
          <bgColor rgb="FFFFC7CE"/>
        </patternFill>
      </fill>
    </dxf>
    <dxf>
      <fill>
        <patternFill>
          <bgColor rgb="FFFFEB9C"/>
        </patternFill>
      </fill>
    </dxf>
    <dxf>
      <fill>
        <patternFill>
          <bgColor rgb="FFC6EF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E2EFDA"/>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FCE4D6"/>
      <rgbColor rgb="FFC6EFCE"/>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45" hidden="false" customHeight="true" outlineLevel="0" collapsed="false">
      <c r="B10" s="6" t="s">
        <v>6</v>
      </c>
      <c r="C10" s="7" t="s">
        <v>7</v>
      </c>
    </row>
    <row r="11" customFormat="false" ht="30" hidden="false" customHeight="true" outlineLevel="0" collapsed="false">
      <c r="B11" s="6" t="s">
        <v>8</v>
      </c>
      <c r="C11" s="7" t="s">
        <v>9</v>
      </c>
    </row>
    <row r="12" customFormat="false" ht="45" hidden="false" customHeight="true" outlineLevel="0" collapsed="false">
      <c r="B12" s="6" t="s">
        <v>10</v>
      </c>
      <c r="C12" s="7" t="s">
        <v>11</v>
      </c>
    </row>
    <row r="13" customFormat="false" ht="30" hidden="false" customHeight="true" outlineLevel="0" collapsed="false">
      <c r="B13" s="6" t="s">
        <v>12</v>
      </c>
      <c r="C13" s="7" t="s">
        <v>13</v>
      </c>
    </row>
    <row r="14" customFormat="false" ht="45" hidden="false" customHeight="true" outlineLevel="0" collapsed="false">
      <c r="B14" s="6" t="s">
        <v>14</v>
      </c>
      <c r="C14" s="7" t="s">
        <v>15</v>
      </c>
    </row>
    <row r="15" customFormat="false" ht="30" hidden="false" customHeight="true" outlineLevel="0" collapsed="false">
      <c r="B15" s="6" t="s">
        <v>16</v>
      </c>
      <c r="C15" s="7" t="s">
        <v>17</v>
      </c>
    </row>
    <row r="16" customFormat="false" ht="30" hidden="false" customHeight="true" outlineLevel="0" collapsed="false">
      <c r="B16" s="6" t="s">
        <v>18</v>
      </c>
      <c r="C16" s="7" t="s">
        <v>19</v>
      </c>
    </row>
    <row r="18" customFormat="false" ht="15" hidden="false" customHeight="false" outlineLevel="0" collapsed="false">
      <c r="B18" s="4"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1" customFormat="false" ht="15" hidden="false" customHeight="true" outlineLevel="0" collapsed="false">
      <c r="B21" s="6" t="s">
        <v>25</v>
      </c>
      <c r="C21" s="7" t="s">
        <v>26</v>
      </c>
    </row>
    <row r="22" customFormat="false" ht="15" hidden="false" customHeight="true" outlineLevel="0" collapsed="false">
      <c r="B22" s="6" t="s">
        <v>27</v>
      </c>
      <c r="C22" s="7" t="s">
        <v>28</v>
      </c>
    </row>
    <row r="23" customFormat="false" ht="15" hidden="false" customHeight="true" outlineLevel="0" collapsed="false">
      <c r="B23" s="6" t="s">
        <v>29</v>
      </c>
      <c r="C23" s="7" t="s">
        <v>30</v>
      </c>
    </row>
    <row r="25" customFormat="false" ht="15" hidden="false" customHeight="false" outlineLevel="0" collapsed="false">
      <c r="B25" s="4" t="s">
        <v>31</v>
      </c>
    </row>
    <row r="26" customFormat="false" ht="15" hidden="false" customHeight="false" outlineLevel="0" collapsed="false">
      <c r="B26" s="8" t="s">
        <v>32</v>
      </c>
      <c r="C26" s="9" t="s">
        <v>33</v>
      </c>
    </row>
    <row r="27" customFormat="false" ht="15" hidden="false" customHeight="false" outlineLevel="0" collapsed="false">
      <c r="B27" s="10" t="s">
        <v>32</v>
      </c>
      <c r="C27" s="9" t="s">
        <v>34</v>
      </c>
    </row>
    <row r="28" customFormat="false" ht="15" hidden="false" customHeight="false" outlineLevel="0" collapsed="false">
      <c r="B28" s="11" t="s">
        <v>32</v>
      </c>
      <c r="C28" s="9" t="s">
        <v>35</v>
      </c>
    </row>
    <row r="29" customFormat="false" ht="15" hidden="false" customHeight="false" outlineLevel="0" collapsed="false">
      <c r="B29" s="12" t="s">
        <v>36</v>
      </c>
      <c r="C29" s="9" t="s">
        <v>37</v>
      </c>
    </row>
    <row r="31" customFormat="false" ht="15" hidden="false" customHeight="false" outlineLevel="0" collapsed="false">
      <c r="B31" s="4" t="s">
        <v>38</v>
      </c>
    </row>
    <row r="32" customFormat="false" ht="30" hidden="false" customHeight="true" outlineLevel="0" collapsed="false">
      <c r="B32" s="13" t="s">
        <v>39</v>
      </c>
      <c r="C32" s="7" t="s">
        <v>40</v>
      </c>
    </row>
    <row r="33" customFormat="false" ht="30" hidden="false" customHeight="true" outlineLevel="0" collapsed="false">
      <c r="B33" s="13" t="s">
        <v>39</v>
      </c>
      <c r="C33" s="7" t="s">
        <v>41</v>
      </c>
    </row>
    <row r="34" customFormat="false" ht="15" hidden="false" customHeight="true" outlineLevel="0" collapsed="false">
      <c r="B34" s="13" t="s">
        <v>39</v>
      </c>
      <c r="C34" s="7" t="s">
        <v>42</v>
      </c>
    </row>
    <row r="35" customFormat="false" ht="30" hidden="false" customHeight="true" outlineLevel="0" collapsed="false">
      <c r="B35" s="13" t="s">
        <v>39</v>
      </c>
      <c r="C35" s="7" t="s">
        <v>43</v>
      </c>
    </row>
    <row r="36" customFormat="false" ht="15" hidden="false" customHeight="true" outlineLevel="0" collapsed="false">
      <c r="B36" s="13" t="s">
        <v>39</v>
      </c>
      <c r="C36" s="7" t="s">
        <v>44</v>
      </c>
    </row>
    <row r="37" customFormat="false" ht="15" hidden="false" customHeight="true" outlineLevel="0" collapsed="false">
      <c r="B37" s="13" t="s">
        <v>39</v>
      </c>
      <c r="C37" s="7" t="s">
        <v>45</v>
      </c>
    </row>
    <row r="39" customFormat="false" ht="15" hidden="false" customHeight="false" outlineLevel="0" collapsed="false">
      <c r="B39" s="14" t="s">
        <v>46</v>
      </c>
      <c r="C39" s="9" t="s">
        <v>47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8"/>
    <col collapsed="false" customWidth="true" hidden="false" outlineLevel="0" max="2" min="2" style="0" width="4"/>
    <col collapsed="false" customWidth="true" hidden="false" outlineLevel="0" max="3" min="3" style="0" width="16"/>
  </cols>
  <sheetData>
    <row r="1" customFormat="false" ht="17.35" hidden="false" customHeight="false" outlineLevel="0" collapsed="false">
      <c r="A1" s="15" t="s">
        <v>21</v>
      </c>
    </row>
    <row r="2" customFormat="false" ht="15" hidden="false" customHeight="false" outlineLevel="0" collapsed="false">
      <c r="A2" s="16" t="s">
        <v>48</v>
      </c>
    </row>
    <row r="5" customFormat="false" ht="15" hidden="false" customHeight="false" outlineLevel="0" collapsed="false">
      <c r="A5" s="14" t="s">
        <v>49</v>
      </c>
      <c r="C5" s="17" t="n">
        <v>46326</v>
      </c>
    </row>
    <row r="6" customFormat="false" ht="15" hidden="false" customHeight="false" outlineLevel="0" collapsed="false">
      <c r="A6" s="14" t="s">
        <v>50</v>
      </c>
      <c r="C6" s="18" t="n">
        <f aca="false">EOMONTH(C5,0)</f>
        <v>46326</v>
      </c>
    </row>
    <row r="7" customFormat="false" ht="15" hidden="false" customHeight="false" outlineLevel="0" collapsed="false">
      <c r="A7" s="14" t="s">
        <v>51</v>
      </c>
      <c r="C7" s="18" t="n">
        <f aca="false">C6+1</f>
        <v>46327</v>
      </c>
    </row>
    <row r="8" customFormat="false" ht="15" hidden="false" customHeight="false" outlineLevel="0" collapsed="false">
      <c r="A8" s="14" t="s">
        <v>52</v>
      </c>
      <c r="C8" s="19" t="n">
        <v>0.1</v>
      </c>
    </row>
    <row r="9" customFormat="false" ht="15" hidden="false" customHeight="false" outlineLevel="0" collapsed="false">
      <c r="A9" s="14" t="s">
        <v>53</v>
      </c>
      <c r="C9" s="20" t="n">
        <v>5000</v>
      </c>
    </row>
    <row r="11" customFormat="false" ht="15" hidden="false" customHeight="false" outlineLevel="0" collapsed="false">
      <c r="A11" s="21" t="s">
        <v>54</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32"/>
  </cols>
  <sheetData>
    <row r="1" customFormat="false" ht="17.35" hidden="false" customHeight="false" outlineLevel="0" collapsed="false">
      <c r="A1" s="15" t="s">
        <v>55</v>
      </c>
    </row>
    <row r="2" customFormat="false" ht="15" hidden="false" customHeight="false" outlineLevel="0" collapsed="false">
      <c r="A2" s="16" t="s">
        <v>48</v>
      </c>
    </row>
    <row r="5" customFormat="false" ht="30" hidden="false" customHeight="true" outlineLevel="0" collapsed="false">
      <c r="A5" s="22" t="s">
        <v>56</v>
      </c>
      <c r="B5" s="22" t="s">
        <v>57</v>
      </c>
    </row>
    <row r="6" customFormat="false" ht="15" hidden="false" customHeight="false" outlineLevel="0" collapsed="false">
      <c r="A6" s="8" t="s">
        <v>58</v>
      </c>
      <c r="B6" s="8" t="s">
        <v>59</v>
      </c>
    </row>
    <row r="7" customFormat="false" ht="15" hidden="false" customHeight="false" outlineLevel="0" collapsed="false">
      <c r="A7" s="8" t="s">
        <v>60</v>
      </c>
      <c r="B7" s="8" t="s">
        <v>61</v>
      </c>
    </row>
    <row r="8" customFormat="false" ht="15" hidden="false" customHeight="false" outlineLevel="0" collapsed="false">
      <c r="A8" s="8" t="s">
        <v>62</v>
      </c>
      <c r="B8" s="8" t="s">
        <v>63</v>
      </c>
    </row>
    <row r="9" customFormat="false" ht="15" hidden="false" customHeight="false" outlineLevel="0" collapsed="false">
      <c r="A9" s="8" t="s">
        <v>64</v>
      </c>
      <c r="B9" s="8" t="s">
        <v>65</v>
      </c>
    </row>
    <row r="10" customFormat="false" ht="15" hidden="false" customHeight="false" outlineLevel="0" collapsed="false">
      <c r="A10" s="8" t="s">
        <v>66</v>
      </c>
      <c r="B10" s="8" t="s">
        <v>67</v>
      </c>
    </row>
    <row r="11" customFormat="false" ht="15" hidden="false" customHeight="false" outlineLevel="0" collapsed="false">
      <c r="A11" s="8" t="s">
        <v>68</v>
      </c>
      <c r="B11" s="8" t="s">
        <v>69</v>
      </c>
    </row>
    <row r="12" customFormat="false" ht="15" hidden="false" customHeight="false" outlineLevel="0" collapsed="false">
      <c r="A12" s="8" t="s">
        <v>70</v>
      </c>
      <c r="B12" s="8" t="s">
        <v>71</v>
      </c>
    </row>
    <row r="13" customFormat="false" ht="15" hidden="false" customHeight="false" outlineLevel="0" collapsed="false">
      <c r="A13" s="8" t="s">
        <v>72</v>
      </c>
      <c r="B13" s="8" t="s">
        <v>73</v>
      </c>
    </row>
    <row r="14" customFormat="false" ht="15" hidden="false" customHeight="false" outlineLevel="0" collapsed="false">
      <c r="A14" s="8" t="s">
        <v>74</v>
      </c>
      <c r="B14" s="8" t="s">
        <v>75</v>
      </c>
    </row>
    <row r="15" customFormat="false" ht="15" hidden="false" customHeight="false" outlineLevel="0" collapsed="false">
      <c r="A15" s="8"/>
      <c r="B15" s="8"/>
    </row>
    <row r="16" customFormat="false" ht="15" hidden="false" customHeight="false" outlineLevel="0" collapsed="false">
      <c r="A16" s="8"/>
      <c r="B16" s="8"/>
    </row>
    <row r="17" customFormat="false" ht="15" hidden="false" customHeight="false" outlineLevel="0" collapsed="false">
      <c r="A17" s="8"/>
      <c r="B17" s="8"/>
    </row>
    <row r="18" customFormat="false" ht="15" hidden="false" customHeight="false" outlineLevel="0" collapsed="false">
      <c r="A18" s="8"/>
      <c r="B18" s="8"/>
    </row>
    <row r="19" customFormat="false" ht="15" hidden="false" customHeight="false" outlineLevel="0" collapsed="false">
      <c r="A19" s="8"/>
      <c r="B19" s="8"/>
    </row>
    <row r="20" customFormat="false" ht="15" hidden="false" customHeight="false" outlineLevel="0" collapsed="false">
      <c r="A20" s="8"/>
      <c r="B20" s="8"/>
    </row>
    <row r="21" customFormat="false" ht="15" hidden="false" customHeight="false" outlineLevel="0" collapsed="false">
      <c r="A21" s="8"/>
      <c r="B21" s="8"/>
    </row>
    <row r="22" customFormat="false" ht="15" hidden="false" customHeight="false" outlineLevel="0" collapsed="false">
      <c r="A22" s="8"/>
      <c r="B22" s="8"/>
    </row>
    <row r="23" customFormat="false" ht="15" hidden="false" customHeight="false" outlineLevel="0" collapsed="false">
      <c r="A23" s="8"/>
      <c r="B23" s="8"/>
    </row>
    <row r="24" customFormat="false" ht="15" hidden="false" customHeight="false" outlineLevel="0" collapsed="false">
      <c r="A24" s="8"/>
      <c r="B24" s="8"/>
    </row>
    <row r="25" customFormat="false" ht="15" hidden="false" customHeight="false" outlineLevel="0" collapsed="false">
      <c r="A25" s="8"/>
      <c r="B25" s="8"/>
    </row>
    <row r="26" customFormat="false" ht="15" hidden="false" customHeight="false" outlineLevel="0" collapsed="false">
      <c r="A26" s="8"/>
      <c r="B26" s="8"/>
    </row>
    <row r="27" customFormat="false" ht="15" hidden="false" customHeight="false" outlineLevel="0" collapsed="false">
      <c r="A27" s="8"/>
      <c r="B27" s="8"/>
    </row>
    <row r="28" customFormat="false" ht="15" hidden="false" customHeight="false" outlineLevel="0" collapsed="false">
      <c r="A28" s="8"/>
      <c r="B28" s="8"/>
    </row>
    <row r="29" customFormat="false" ht="15" hidden="false" customHeight="false" outlineLevel="0" collapsed="false">
      <c r="A29" s="8"/>
      <c r="B29" s="8"/>
    </row>
    <row r="30" customFormat="false" ht="15" hidden="false" customHeight="false" outlineLevel="0" collapsed="false">
      <c r="A30" s="8"/>
      <c r="B30" s="8"/>
    </row>
    <row r="31" customFormat="false" ht="15" hidden="false" customHeight="false" outlineLevel="0" collapsed="false">
      <c r="A31" s="8"/>
      <c r="B31" s="8"/>
    </row>
    <row r="32" customFormat="false" ht="15" hidden="false" customHeight="false" outlineLevel="0" collapsed="false">
      <c r="A32" s="8"/>
      <c r="B32" s="8"/>
    </row>
    <row r="33" customFormat="false" ht="15" hidden="false" customHeight="false" outlineLevel="0" collapsed="false">
      <c r="A33" s="8"/>
      <c r="B33" s="8"/>
    </row>
    <row r="34" customFormat="false" ht="15" hidden="false" customHeight="false" outlineLevel="0" collapsed="false">
      <c r="A34" s="8"/>
      <c r="B34" s="8"/>
    </row>
    <row r="35" customFormat="false" ht="15" hidden="false" customHeight="false" outlineLevel="0" collapsed="false">
      <c r="A35" s="8"/>
      <c r="B35" s="8"/>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M1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6"/>
    <col collapsed="false" customWidth="true" hidden="false" outlineLevel="0" max="3" min="3" style="0" width="9"/>
    <col collapsed="false" customWidth="true" hidden="false" outlineLevel="0" max="4" min="4" style="0" width="24"/>
    <col collapsed="false" customWidth="true" hidden="false" outlineLevel="0" max="5" min="5" style="0" width="10"/>
    <col collapsed="false" customWidth="true" hidden="false" outlineLevel="0" max="6" min="6" style="0" width="32"/>
    <col collapsed="false" customWidth="true" hidden="false" outlineLevel="0" max="7" min="7" style="0" width="10"/>
    <col collapsed="false" customWidth="true" hidden="false" outlineLevel="0" max="9" min="8" style="0" width="13"/>
    <col collapsed="false" customWidth="true" hidden="false" outlineLevel="0" max="10" min="10" style="0" width="9"/>
    <col collapsed="false" customWidth="true" hidden="false" outlineLevel="0" max="11" min="11" style="0" width="14"/>
    <col collapsed="false" customWidth="true" hidden="false" outlineLevel="0" max="12" min="12" style="0" width="10"/>
    <col collapsed="false" customWidth="true" hidden="false" outlineLevel="0" max="13" min="13" style="0" width="18"/>
  </cols>
  <sheetData>
    <row r="1" customFormat="false" ht="17.35" hidden="false" customHeight="false" outlineLevel="0" collapsed="false">
      <c r="A1" s="15" t="s">
        <v>76</v>
      </c>
    </row>
    <row r="2" customFormat="false" ht="15" hidden="false" customHeight="false" outlineLevel="0" collapsed="false">
      <c r="A2" s="16" t="s">
        <v>48</v>
      </c>
    </row>
    <row r="3" customFormat="false" ht="15" hidden="false" customHeight="false" outlineLevel="0" collapsed="false">
      <c r="A3" s="2" t="s">
        <v>77</v>
      </c>
    </row>
    <row r="5" customFormat="false" ht="15" hidden="false" customHeight="false" outlineLevel="0" collapsed="false">
      <c r="A5" s="14" t="s">
        <v>78</v>
      </c>
      <c r="C5" s="23" t="n">
        <f aca="false">Settings!C6</f>
        <v>46326</v>
      </c>
      <c r="E5" s="14" t="s">
        <v>79</v>
      </c>
      <c r="F5" s="24" t="n">
        <f aca="false">Settings!C7</f>
        <v>46327</v>
      </c>
    </row>
    <row r="8" customFormat="false" ht="43.5" hidden="false" customHeight="true" outlineLevel="0" collapsed="false">
      <c r="A8" s="22" t="s">
        <v>80</v>
      </c>
      <c r="B8" s="22" t="s">
        <v>81</v>
      </c>
      <c r="C8" s="22" t="s">
        <v>56</v>
      </c>
      <c r="D8" s="22" t="s">
        <v>57</v>
      </c>
      <c r="E8" s="22" t="s">
        <v>82</v>
      </c>
      <c r="F8" s="22" t="s">
        <v>83</v>
      </c>
      <c r="G8" s="22" t="s">
        <v>84</v>
      </c>
      <c r="H8" s="22" t="s">
        <v>85</v>
      </c>
      <c r="I8" s="22" t="s">
        <v>86</v>
      </c>
      <c r="J8" s="22" t="s">
        <v>87</v>
      </c>
      <c r="K8" s="22" t="s">
        <v>88</v>
      </c>
      <c r="L8" s="22" t="s">
        <v>89</v>
      </c>
      <c r="M8" s="22" t="s">
        <v>90</v>
      </c>
    </row>
    <row r="9" customFormat="false" ht="15" hidden="false" customHeight="false" outlineLevel="0" collapsed="false">
      <c r="A9" s="8" t="s">
        <v>91</v>
      </c>
      <c r="B9" s="8" t="s">
        <v>92</v>
      </c>
      <c r="C9" s="8" t="s">
        <v>58</v>
      </c>
      <c r="D9" s="11" t="str">
        <f aca="false">IF(C9="","",IFERROR(INDEX('GL Master'!$B$6:$B$35,MATCH(C9&amp;"",'GL Master'!$A$6:$A$35,0)),"GL not in master"))</f>
        <v>Security services</v>
      </c>
      <c r="E9" s="8" t="s">
        <v>93</v>
      </c>
      <c r="F9" s="8" t="s">
        <v>94</v>
      </c>
      <c r="G9" s="8" t="s">
        <v>95</v>
      </c>
      <c r="H9" s="20" t="n">
        <v>450000</v>
      </c>
      <c r="I9" s="25" t="n">
        <f aca="false">IF(A9="",0,SUMIFS(Actuals!$F$9:$F$208,Actuals!$D$9:$D$208,A9))</f>
        <v>450000</v>
      </c>
      <c r="J9" s="26" t="n">
        <f aca="false">IF(A9="",0,COUNTIFS(Actuals!$D$9:$D$208,A9))</f>
        <v>1</v>
      </c>
      <c r="K9" s="27" t="n">
        <f aca="false">IF(A9="",0,I9-N(H9))</f>
        <v>0</v>
      </c>
      <c r="L9" s="28" t="n">
        <f aca="false">IF(N(H9)=0,0,K9/H9)</f>
        <v>0</v>
      </c>
      <c r="M9" s="10" t="str">
        <f aca="false">IF(A9="","",_xlfn.IFS(J9=0,"No invoice yet",ABS(K9)&lt;=MAX(Settings!$C$9,Settings!$C$8*ABS(N(H9))),"Within tolerance",K9&gt;0,"Under-provided",TRUE(),"Over-provided"))</f>
        <v>Within tolerance</v>
      </c>
    </row>
    <row r="10" customFormat="false" ht="15" hidden="false" customHeight="false" outlineLevel="0" collapsed="false">
      <c r="A10" s="8" t="s">
        <v>96</v>
      </c>
      <c r="B10" s="8" t="s">
        <v>97</v>
      </c>
      <c r="C10" s="8" t="s">
        <v>60</v>
      </c>
      <c r="D10" s="11" t="str">
        <f aca="false">IF(C10="","",IFERROR(INDEX('GL Master'!$B$6:$B$35,MATCH(C10&amp;"",'GL Master'!$A$6:$A$35,0)),"GL not in master"))</f>
        <v>Electricity &amp; power</v>
      </c>
      <c r="E10" s="8" t="s">
        <v>93</v>
      </c>
      <c r="F10" s="8" t="s">
        <v>98</v>
      </c>
      <c r="G10" s="8" t="s">
        <v>99</v>
      </c>
      <c r="H10" s="20" t="n">
        <v>320000</v>
      </c>
      <c r="I10" s="25" t="n">
        <f aca="false">IF(A10="",0,SUMIFS(Actuals!$F$9:$F$208,Actuals!$D$9:$D$208,A10))</f>
        <v>348500</v>
      </c>
      <c r="J10" s="26" t="n">
        <f aca="false">IF(A10="",0,COUNTIFS(Actuals!$D$9:$D$208,A10))</f>
        <v>1</v>
      </c>
      <c r="K10" s="27" t="n">
        <f aca="false">IF(A10="",0,I10-N(H10))</f>
        <v>28500</v>
      </c>
      <c r="L10" s="28" t="n">
        <f aca="false">IF(N(H10)=0,0,K10/H10)</f>
        <v>0.0890625</v>
      </c>
      <c r="M10" s="10" t="str">
        <f aca="false">IF(A10="","",_xlfn.IFS(J10=0,"No invoice yet",ABS(K10)&lt;=MAX(Settings!$C$9,Settings!$C$8*ABS(N(H10))),"Within tolerance",K10&gt;0,"Under-provided",TRUE(),"Over-provided"))</f>
        <v>Within tolerance</v>
      </c>
    </row>
    <row r="11" customFormat="false" ht="15" hidden="false" customHeight="false" outlineLevel="0" collapsed="false">
      <c r="A11" s="8" t="s">
        <v>100</v>
      </c>
      <c r="B11" s="8" t="s">
        <v>101</v>
      </c>
      <c r="C11" s="8" t="s">
        <v>62</v>
      </c>
      <c r="D11" s="11" t="str">
        <f aca="false">IF(C11="","",IFERROR(INDEX('GL Master'!$B$6:$B$35,MATCH(C11&amp;"",'GL Master'!$A$6:$A$35,0)),"GL not in master"))</f>
        <v>Professional &amp; legal fees</v>
      </c>
      <c r="E11" s="8" t="s">
        <v>102</v>
      </c>
      <c r="F11" s="8" t="s">
        <v>103</v>
      </c>
      <c r="G11" s="8" t="s">
        <v>95</v>
      </c>
      <c r="H11" s="20" t="n">
        <v>200000</v>
      </c>
      <c r="I11" s="25" t="n">
        <f aca="false">IF(A11="",0,SUMIFS(Actuals!$F$9:$F$208,Actuals!$D$9:$D$208,A11))</f>
        <v>236000</v>
      </c>
      <c r="J11" s="26" t="n">
        <f aca="false">IF(A11="",0,COUNTIFS(Actuals!$D$9:$D$208,A11))</f>
        <v>1</v>
      </c>
      <c r="K11" s="27" t="n">
        <f aca="false">IF(A11="",0,I11-N(H11))</f>
        <v>36000</v>
      </c>
      <c r="L11" s="28" t="n">
        <f aca="false">IF(N(H11)=0,0,K11/H11)</f>
        <v>0.18</v>
      </c>
      <c r="M11" s="10" t="str">
        <f aca="false">IF(A11="","",_xlfn.IFS(J11=0,"No invoice yet",ABS(K11)&lt;=MAX(Settings!$C$9,Settings!$C$8*ABS(N(H11))),"Within tolerance",K11&gt;0,"Under-provided",TRUE(),"Over-provided"))</f>
        <v>Under-provided</v>
      </c>
    </row>
    <row r="12" customFormat="false" ht="15" hidden="false" customHeight="false" outlineLevel="0" collapsed="false">
      <c r="A12" s="8" t="s">
        <v>104</v>
      </c>
      <c r="B12" s="8" t="s">
        <v>105</v>
      </c>
      <c r="C12" s="8" t="s">
        <v>64</v>
      </c>
      <c r="D12" s="11" t="str">
        <f aca="false">IF(C12="","",IFERROR(INDEX('GL Master'!$B$6:$B$35,MATCH(C12&amp;"",'GL Master'!$A$6:$A$35,0)),"GL not in master"))</f>
        <v>Housekeeping</v>
      </c>
      <c r="E12" s="8" t="s">
        <v>106</v>
      </c>
      <c r="F12" s="8" t="s">
        <v>107</v>
      </c>
      <c r="G12" s="8" t="s">
        <v>95</v>
      </c>
      <c r="H12" s="20" t="n">
        <v>85000</v>
      </c>
      <c r="I12" s="25" t="n">
        <f aca="false">IF(A12="",0,SUMIFS(Actuals!$F$9:$F$208,Actuals!$D$9:$D$208,A12))</f>
        <v>78000</v>
      </c>
      <c r="J12" s="26" t="n">
        <f aca="false">IF(A12="",0,COUNTIFS(Actuals!$D$9:$D$208,A12))</f>
        <v>1</v>
      </c>
      <c r="K12" s="27" t="n">
        <f aca="false">IF(A12="",0,I12-N(H12))</f>
        <v>-7000</v>
      </c>
      <c r="L12" s="28" t="n">
        <f aca="false">IF(N(H12)=0,0,K12/H12)</f>
        <v>-0.0823529411764706</v>
      </c>
      <c r="M12" s="10" t="str">
        <f aca="false">IF(A12="","",_xlfn.IFS(J12=0,"No invoice yet",ABS(K12)&lt;=MAX(Settings!$C$9,Settings!$C$8*ABS(N(H12))),"Within tolerance",K12&gt;0,"Under-provided",TRUE(),"Over-provided"))</f>
        <v>Within tolerance</v>
      </c>
    </row>
    <row r="13" customFormat="false" ht="15" hidden="false" customHeight="false" outlineLevel="0" collapsed="false">
      <c r="A13" s="8" t="s">
        <v>108</v>
      </c>
      <c r="B13" s="8" t="s">
        <v>109</v>
      </c>
      <c r="C13" s="8" t="s">
        <v>66</v>
      </c>
      <c r="D13" s="11" t="str">
        <f aca="false">IF(C13="","",IFERROR(INDEX('GL Master'!$B$6:$B$35,MATCH(C13&amp;"",'GL Master'!$A$6:$A$35,0)),"GL not in master"))</f>
        <v>Telephone &amp; internet</v>
      </c>
      <c r="E13" s="8" t="s">
        <v>102</v>
      </c>
      <c r="F13" s="8" t="s">
        <v>110</v>
      </c>
      <c r="G13" s="8" t="s">
        <v>111</v>
      </c>
      <c r="H13" s="20" t="n">
        <v>25000</v>
      </c>
      <c r="I13" s="25" t="n">
        <f aca="false">IF(A13="",0,SUMIFS(Actuals!$F$9:$F$208,Actuals!$D$9:$D$208,A13))</f>
        <v>25000</v>
      </c>
      <c r="J13" s="26" t="n">
        <f aca="false">IF(A13="",0,COUNTIFS(Actuals!$D$9:$D$208,A13))</f>
        <v>2</v>
      </c>
      <c r="K13" s="27" t="n">
        <f aca="false">IF(A13="",0,I13-N(H13))</f>
        <v>0</v>
      </c>
      <c r="L13" s="28" t="n">
        <f aca="false">IF(N(H13)=0,0,K13/H13)</f>
        <v>0</v>
      </c>
      <c r="M13" s="10" t="str">
        <f aca="false">IF(A13="","",_xlfn.IFS(J13=0,"No invoice yet",ABS(K13)&lt;=MAX(Settings!$C$9,Settings!$C$8*ABS(N(H13))),"Within tolerance",K13&gt;0,"Under-provided",TRUE(),"Over-provided"))</f>
        <v>Within tolerance</v>
      </c>
    </row>
    <row r="14" customFormat="false" ht="15" hidden="false" customHeight="false" outlineLevel="0" collapsed="false">
      <c r="A14" s="8" t="s">
        <v>112</v>
      </c>
      <c r="B14" s="8" t="s">
        <v>113</v>
      </c>
      <c r="C14" s="8" t="s">
        <v>68</v>
      </c>
      <c r="D14" s="11" t="str">
        <f aca="false">IF(C14="","",IFERROR(INDEX('GL Master'!$B$6:$B$35,MATCH(C14&amp;"",'GL Master'!$A$6:$A$35,0)),"GL not in master"))</f>
        <v>Vehicle running</v>
      </c>
      <c r="E14" s="8" t="s">
        <v>106</v>
      </c>
      <c r="F14" s="8" t="s">
        <v>114</v>
      </c>
      <c r="G14" s="8" t="s">
        <v>111</v>
      </c>
      <c r="H14" s="20" t="n">
        <v>60000</v>
      </c>
      <c r="I14" s="25" t="n">
        <f aca="false">IF(A14="",0,SUMIFS(Actuals!$F$9:$F$208,Actuals!$D$9:$D$208,A14))</f>
        <v>41000</v>
      </c>
      <c r="J14" s="26" t="n">
        <f aca="false">IF(A14="",0,COUNTIFS(Actuals!$D$9:$D$208,A14))</f>
        <v>1</v>
      </c>
      <c r="K14" s="27" t="n">
        <f aca="false">IF(A14="",0,I14-N(H14))</f>
        <v>-19000</v>
      </c>
      <c r="L14" s="28" t="n">
        <f aca="false">IF(N(H14)=0,0,K14/H14)</f>
        <v>-0.316666666666667</v>
      </c>
      <c r="M14" s="10" t="str">
        <f aca="false">IF(A14="","",_xlfn.IFS(J14=0,"No invoice yet",ABS(K14)&lt;=MAX(Settings!$C$9,Settings!$C$8*ABS(N(H14))),"Within tolerance",K14&gt;0,"Under-provided",TRUE(),"Over-provided"))</f>
        <v>Over-provided</v>
      </c>
    </row>
    <row r="15" customFormat="false" ht="15" hidden="false" customHeight="false" outlineLevel="0" collapsed="false">
      <c r="A15" s="8" t="s">
        <v>115</v>
      </c>
      <c r="B15" s="8" t="s">
        <v>116</v>
      </c>
      <c r="C15" s="8" t="s">
        <v>62</v>
      </c>
      <c r="D15" s="11" t="str">
        <f aca="false">IF(C15="","",IFERROR(INDEX('GL Master'!$B$6:$B$35,MATCH(C15&amp;"",'GL Master'!$A$6:$A$35,0)),"GL not in master"))</f>
        <v>Professional &amp; legal fees</v>
      </c>
      <c r="E15" s="8" t="s">
        <v>102</v>
      </c>
      <c r="F15" s="8" t="s">
        <v>117</v>
      </c>
      <c r="G15" s="8" t="s">
        <v>99</v>
      </c>
      <c r="H15" s="20" t="n">
        <v>150000</v>
      </c>
      <c r="I15" s="25" t="n">
        <f aca="false">IF(A15="",0,SUMIFS(Actuals!$F$9:$F$208,Actuals!$D$9:$D$208,A15))</f>
        <v>0</v>
      </c>
      <c r="J15" s="26" t="n">
        <f aca="false">IF(A15="",0,COUNTIFS(Actuals!$D$9:$D$208,A15))</f>
        <v>0</v>
      </c>
      <c r="K15" s="27" t="n">
        <f aca="false">IF(A15="",0,I15-N(H15))</f>
        <v>-150000</v>
      </c>
      <c r="L15" s="28" t="n">
        <f aca="false">IF(N(H15)=0,0,K15/H15)</f>
        <v>-1</v>
      </c>
      <c r="M15" s="10" t="str">
        <f aca="false">IF(A15="","",_xlfn.IFS(J15=0,"No invoice yet",ABS(K15)&lt;=MAX(Settings!$C$9,Settings!$C$8*ABS(N(H15))),"Within tolerance",K15&gt;0,"Under-provided",TRUE(),"Over-provided"))</f>
        <v>No invoice yet</v>
      </c>
    </row>
    <row r="16" customFormat="false" ht="15" hidden="false" customHeight="false" outlineLevel="0" collapsed="false">
      <c r="A16" s="8" t="s">
        <v>118</v>
      </c>
      <c r="B16" s="8" t="s">
        <v>119</v>
      </c>
      <c r="C16" s="8" t="s">
        <v>70</v>
      </c>
      <c r="D16" s="11" t="str">
        <f aca="false">IF(C16="","",IFERROR(INDEX('GL Master'!$B$6:$B$35,MATCH(C16&amp;"",'GL Master'!$A$6:$A$35,0)),"GL not in master"))</f>
        <v>IT support</v>
      </c>
      <c r="E16" s="8" t="s">
        <v>102</v>
      </c>
      <c r="F16" s="8" t="s">
        <v>120</v>
      </c>
      <c r="G16" s="8" t="s">
        <v>121</v>
      </c>
      <c r="H16" s="20" t="n">
        <v>110000</v>
      </c>
      <c r="I16" s="25" t="n">
        <f aca="false">IF(A16="",0,SUMIFS(Actuals!$F$9:$F$208,Actuals!$D$9:$D$208,A16))</f>
        <v>110000</v>
      </c>
      <c r="J16" s="26" t="n">
        <f aca="false">IF(A16="",0,COUNTIFS(Actuals!$D$9:$D$208,A16))</f>
        <v>1</v>
      </c>
      <c r="K16" s="27" t="n">
        <f aca="false">IF(A16="",0,I16-N(H16))</f>
        <v>0</v>
      </c>
      <c r="L16" s="28" t="n">
        <f aca="false">IF(N(H16)=0,0,K16/H16)</f>
        <v>0</v>
      </c>
      <c r="M16" s="10" t="str">
        <f aca="false">IF(A16="","",_xlfn.IFS(J16=0,"No invoice yet",ABS(K16)&lt;=MAX(Settings!$C$9,Settings!$C$8*ABS(N(H16))),"Within tolerance",K16&gt;0,"Under-provided",TRUE(),"Over-provided"))</f>
        <v>Within tolerance</v>
      </c>
    </row>
    <row r="17" customFormat="false" ht="15" hidden="false" customHeight="false" outlineLevel="0" collapsed="false">
      <c r="A17" s="8" t="s">
        <v>122</v>
      </c>
      <c r="B17" s="8" t="s">
        <v>123</v>
      </c>
      <c r="C17" s="8" t="s">
        <v>72</v>
      </c>
      <c r="D17" s="11" t="str">
        <f aca="false">IF(C17="","",IFERROR(INDEX('GL Master'!$B$6:$B$35,MATCH(C17&amp;"",'GL Master'!$A$6:$A$35,0)),"GL not in master"))</f>
        <v>Bank charges</v>
      </c>
      <c r="E17" s="8" t="s">
        <v>102</v>
      </c>
      <c r="F17" s="8" t="s">
        <v>124</v>
      </c>
      <c r="G17" s="8" t="s">
        <v>99</v>
      </c>
      <c r="H17" s="20" t="n">
        <v>12000</v>
      </c>
      <c r="I17" s="25" t="n">
        <f aca="false">IF(A17="",0,SUMIFS(Actuals!$F$9:$F$208,Actuals!$D$9:$D$208,A17))</f>
        <v>14500</v>
      </c>
      <c r="J17" s="26" t="n">
        <f aca="false">IF(A17="",0,COUNTIFS(Actuals!$D$9:$D$208,A17))</f>
        <v>1</v>
      </c>
      <c r="K17" s="27" t="n">
        <f aca="false">IF(A17="",0,I17-N(H17))</f>
        <v>2500</v>
      </c>
      <c r="L17" s="28" t="n">
        <f aca="false">IF(N(H17)=0,0,K17/H17)</f>
        <v>0.208333333333333</v>
      </c>
      <c r="M17" s="10" t="str">
        <f aca="false">IF(A17="","",_xlfn.IFS(J17=0,"No invoice yet",ABS(K17)&lt;=MAX(Settings!$C$9,Settings!$C$8*ABS(N(H17))),"Within tolerance",K17&gt;0,"Under-provided",TRUE(),"Over-provided"))</f>
        <v>Within tolerance</v>
      </c>
    </row>
    <row r="18" customFormat="false" ht="15" hidden="false" customHeight="false" outlineLevel="0" collapsed="false">
      <c r="A18" s="8" t="s">
        <v>125</v>
      </c>
      <c r="B18" s="8" t="s">
        <v>126</v>
      </c>
      <c r="C18" s="8" t="s">
        <v>62</v>
      </c>
      <c r="D18" s="11" t="str">
        <f aca="false">IF(C18="","",IFERROR(INDEX('GL Master'!$B$6:$B$35,MATCH(C18&amp;"",'GL Master'!$A$6:$A$35,0)),"GL not in master"))</f>
        <v>Professional &amp; legal fees</v>
      </c>
      <c r="E18" s="8" t="s">
        <v>93</v>
      </c>
      <c r="F18" s="8" t="s">
        <v>127</v>
      </c>
      <c r="G18" s="8" t="s">
        <v>121</v>
      </c>
      <c r="H18" s="20" t="n">
        <v>300000</v>
      </c>
      <c r="I18" s="25" t="n">
        <f aca="false">IF(A18="",0,SUMIFS(Actuals!$F$9:$F$208,Actuals!$D$9:$D$208,A18))</f>
        <v>360000</v>
      </c>
      <c r="J18" s="26" t="n">
        <f aca="false">IF(A18="",0,COUNTIFS(Actuals!$D$9:$D$208,A18))</f>
        <v>1</v>
      </c>
      <c r="K18" s="27" t="n">
        <f aca="false">IF(A18="",0,I18-N(H18))</f>
        <v>60000</v>
      </c>
      <c r="L18" s="28" t="n">
        <f aca="false">IF(N(H18)=0,0,K18/H18)</f>
        <v>0.2</v>
      </c>
      <c r="M18" s="10" t="str">
        <f aca="false">IF(A18="","",_xlfn.IFS(J18=0,"No invoice yet",ABS(K18)&lt;=MAX(Settings!$C$9,Settings!$C$8*ABS(N(H18))),"Within tolerance",K18&gt;0,"Under-provided",TRUE(),"Over-provided"))</f>
        <v>Under-provided</v>
      </c>
    </row>
    <row r="19" customFormat="false" ht="15" hidden="false" customHeight="false" outlineLevel="0" collapsed="false">
      <c r="A19" s="8"/>
      <c r="B19" s="8"/>
      <c r="C19" s="8"/>
      <c r="D19" s="11" t="str">
        <f aca="false">IF(C19="","",IFERROR(INDEX('GL Master'!$B$6:$B$35,MATCH(C19&amp;"",'GL Master'!$A$6:$A$35,0)),"GL not in master"))</f>
        <v/>
      </c>
      <c r="E19" s="8"/>
      <c r="F19" s="8"/>
      <c r="G19" s="8"/>
      <c r="H19" s="20"/>
      <c r="I19" s="25" t="n">
        <f aca="false">IF(A19="",0,SUMIFS(Actuals!$F$9:$F$208,Actuals!$D$9:$D$208,A19))</f>
        <v>0</v>
      </c>
      <c r="J19" s="26" t="n">
        <f aca="false">IF(A19="",0,COUNTIFS(Actuals!$D$9:$D$208,A19))</f>
        <v>0</v>
      </c>
      <c r="K19" s="27" t="n">
        <f aca="false">IF(A19="",0,I19-N(H19))</f>
        <v>0</v>
      </c>
      <c r="L19" s="28" t="n">
        <f aca="false">IF(N(H19)=0,0,K19/H19)</f>
        <v>0</v>
      </c>
      <c r="M19" s="10" t="str">
        <f aca="false">IF(A19="","",_xlfn.IFS(J19=0,"No invoice yet",ABS(K19)&lt;=MAX(Settings!$C$9,Settings!$C$8*ABS(N(H19))),"Within tolerance",K19&gt;0,"Under-provided",TRUE(),"Over-provided"))</f>
        <v/>
      </c>
    </row>
    <row r="20" customFormat="false" ht="15" hidden="false" customHeight="false" outlineLevel="0" collapsed="false">
      <c r="A20" s="8"/>
      <c r="B20" s="8"/>
      <c r="C20" s="8"/>
      <c r="D20" s="11" t="str">
        <f aca="false">IF(C20="","",IFERROR(INDEX('GL Master'!$B$6:$B$35,MATCH(C20&amp;"",'GL Master'!$A$6:$A$35,0)),"GL not in master"))</f>
        <v/>
      </c>
      <c r="E20" s="8"/>
      <c r="F20" s="8"/>
      <c r="G20" s="8"/>
      <c r="H20" s="20"/>
      <c r="I20" s="25" t="n">
        <f aca="false">IF(A20="",0,SUMIFS(Actuals!$F$9:$F$208,Actuals!$D$9:$D$208,A20))</f>
        <v>0</v>
      </c>
      <c r="J20" s="26" t="n">
        <f aca="false">IF(A20="",0,COUNTIFS(Actuals!$D$9:$D$208,A20))</f>
        <v>0</v>
      </c>
      <c r="K20" s="27" t="n">
        <f aca="false">IF(A20="",0,I20-N(H20))</f>
        <v>0</v>
      </c>
      <c r="L20" s="28" t="n">
        <f aca="false">IF(N(H20)=0,0,K20/H20)</f>
        <v>0</v>
      </c>
      <c r="M20" s="10" t="str">
        <f aca="false">IF(A20="","",_xlfn.IFS(J20=0,"No invoice yet",ABS(K20)&lt;=MAX(Settings!$C$9,Settings!$C$8*ABS(N(H20))),"Within tolerance",K20&gt;0,"Under-provided",TRUE(),"Over-provided"))</f>
        <v/>
      </c>
    </row>
    <row r="21" customFormat="false" ht="15" hidden="false" customHeight="false" outlineLevel="0" collapsed="false">
      <c r="A21" s="8"/>
      <c r="B21" s="8"/>
      <c r="C21" s="8"/>
      <c r="D21" s="11" t="str">
        <f aca="false">IF(C21="","",IFERROR(INDEX('GL Master'!$B$6:$B$35,MATCH(C21&amp;"",'GL Master'!$A$6:$A$35,0)),"GL not in master"))</f>
        <v/>
      </c>
      <c r="E21" s="8"/>
      <c r="F21" s="8"/>
      <c r="G21" s="8"/>
      <c r="H21" s="20"/>
      <c r="I21" s="25" t="n">
        <f aca="false">IF(A21="",0,SUMIFS(Actuals!$F$9:$F$208,Actuals!$D$9:$D$208,A21))</f>
        <v>0</v>
      </c>
      <c r="J21" s="26" t="n">
        <f aca="false">IF(A21="",0,COUNTIFS(Actuals!$D$9:$D$208,A21))</f>
        <v>0</v>
      </c>
      <c r="K21" s="27" t="n">
        <f aca="false">IF(A21="",0,I21-N(H21))</f>
        <v>0</v>
      </c>
      <c r="L21" s="28" t="n">
        <f aca="false">IF(N(H21)=0,0,K21/H21)</f>
        <v>0</v>
      </c>
      <c r="M21" s="10" t="str">
        <f aca="false">IF(A21="","",_xlfn.IFS(J21=0,"No invoice yet",ABS(K21)&lt;=MAX(Settings!$C$9,Settings!$C$8*ABS(N(H21))),"Within tolerance",K21&gt;0,"Under-provided",TRUE(),"Over-provided"))</f>
        <v/>
      </c>
    </row>
    <row r="22" customFormat="false" ht="15" hidden="false" customHeight="false" outlineLevel="0" collapsed="false">
      <c r="A22" s="8"/>
      <c r="B22" s="8"/>
      <c r="C22" s="8"/>
      <c r="D22" s="11" t="str">
        <f aca="false">IF(C22="","",IFERROR(INDEX('GL Master'!$B$6:$B$35,MATCH(C22&amp;"",'GL Master'!$A$6:$A$35,0)),"GL not in master"))</f>
        <v/>
      </c>
      <c r="E22" s="8"/>
      <c r="F22" s="8"/>
      <c r="G22" s="8"/>
      <c r="H22" s="20"/>
      <c r="I22" s="25" t="n">
        <f aca="false">IF(A22="",0,SUMIFS(Actuals!$F$9:$F$208,Actuals!$D$9:$D$208,A22))</f>
        <v>0</v>
      </c>
      <c r="J22" s="26" t="n">
        <f aca="false">IF(A22="",0,COUNTIFS(Actuals!$D$9:$D$208,A22))</f>
        <v>0</v>
      </c>
      <c r="K22" s="27" t="n">
        <f aca="false">IF(A22="",0,I22-N(H22))</f>
        <v>0</v>
      </c>
      <c r="L22" s="28" t="n">
        <f aca="false">IF(N(H22)=0,0,K22/H22)</f>
        <v>0</v>
      </c>
      <c r="M22" s="10" t="str">
        <f aca="false">IF(A22="","",_xlfn.IFS(J22=0,"No invoice yet",ABS(K22)&lt;=MAX(Settings!$C$9,Settings!$C$8*ABS(N(H22))),"Within tolerance",K22&gt;0,"Under-provided",TRUE(),"Over-provided"))</f>
        <v/>
      </c>
    </row>
    <row r="23" customFormat="false" ht="15" hidden="false" customHeight="false" outlineLevel="0" collapsed="false">
      <c r="A23" s="8"/>
      <c r="B23" s="8"/>
      <c r="C23" s="8"/>
      <c r="D23" s="11" t="str">
        <f aca="false">IF(C23="","",IFERROR(INDEX('GL Master'!$B$6:$B$35,MATCH(C23&amp;"",'GL Master'!$A$6:$A$35,0)),"GL not in master"))</f>
        <v/>
      </c>
      <c r="E23" s="8"/>
      <c r="F23" s="8"/>
      <c r="G23" s="8"/>
      <c r="H23" s="20"/>
      <c r="I23" s="25" t="n">
        <f aca="false">IF(A23="",0,SUMIFS(Actuals!$F$9:$F$208,Actuals!$D$9:$D$208,A23))</f>
        <v>0</v>
      </c>
      <c r="J23" s="26" t="n">
        <f aca="false">IF(A23="",0,COUNTIFS(Actuals!$D$9:$D$208,A23))</f>
        <v>0</v>
      </c>
      <c r="K23" s="27" t="n">
        <f aca="false">IF(A23="",0,I23-N(H23))</f>
        <v>0</v>
      </c>
      <c r="L23" s="28" t="n">
        <f aca="false">IF(N(H23)=0,0,K23/H23)</f>
        <v>0</v>
      </c>
      <c r="M23" s="10" t="str">
        <f aca="false">IF(A23="","",_xlfn.IFS(J23=0,"No invoice yet",ABS(K23)&lt;=MAX(Settings!$C$9,Settings!$C$8*ABS(N(H23))),"Within tolerance",K23&gt;0,"Under-provided",TRUE(),"Over-provided"))</f>
        <v/>
      </c>
    </row>
    <row r="24" customFormat="false" ht="15" hidden="false" customHeight="false" outlineLevel="0" collapsed="false">
      <c r="A24" s="8"/>
      <c r="B24" s="8"/>
      <c r="C24" s="8"/>
      <c r="D24" s="11" t="str">
        <f aca="false">IF(C24="","",IFERROR(INDEX('GL Master'!$B$6:$B$35,MATCH(C24&amp;"",'GL Master'!$A$6:$A$35,0)),"GL not in master"))</f>
        <v/>
      </c>
      <c r="E24" s="8"/>
      <c r="F24" s="8"/>
      <c r="G24" s="8"/>
      <c r="H24" s="20"/>
      <c r="I24" s="25" t="n">
        <f aca="false">IF(A24="",0,SUMIFS(Actuals!$F$9:$F$208,Actuals!$D$9:$D$208,A24))</f>
        <v>0</v>
      </c>
      <c r="J24" s="26" t="n">
        <f aca="false">IF(A24="",0,COUNTIFS(Actuals!$D$9:$D$208,A24))</f>
        <v>0</v>
      </c>
      <c r="K24" s="27" t="n">
        <f aca="false">IF(A24="",0,I24-N(H24))</f>
        <v>0</v>
      </c>
      <c r="L24" s="28" t="n">
        <f aca="false">IF(N(H24)=0,0,K24/H24)</f>
        <v>0</v>
      </c>
      <c r="M24" s="10" t="str">
        <f aca="false">IF(A24="","",_xlfn.IFS(J24=0,"No invoice yet",ABS(K24)&lt;=MAX(Settings!$C$9,Settings!$C$8*ABS(N(H24))),"Within tolerance",K24&gt;0,"Under-provided",TRUE(),"Over-provided"))</f>
        <v/>
      </c>
    </row>
    <row r="25" customFormat="false" ht="15" hidden="false" customHeight="false" outlineLevel="0" collapsed="false">
      <c r="A25" s="8"/>
      <c r="B25" s="8"/>
      <c r="C25" s="8"/>
      <c r="D25" s="11" t="str">
        <f aca="false">IF(C25="","",IFERROR(INDEX('GL Master'!$B$6:$B$35,MATCH(C25&amp;"",'GL Master'!$A$6:$A$35,0)),"GL not in master"))</f>
        <v/>
      </c>
      <c r="E25" s="8"/>
      <c r="F25" s="8"/>
      <c r="G25" s="8"/>
      <c r="H25" s="20"/>
      <c r="I25" s="25" t="n">
        <f aca="false">IF(A25="",0,SUMIFS(Actuals!$F$9:$F$208,Actuals!$D$9:$D$208,A25))</f>
        <v>0</v>
      </c>
      <c r="J25" s="26" t="n">
        <f aca="false">IF(A25="",0,COUNTIFS(Actuals!$D$9:$D$208,A25))</f>
        <v>0</v>
      </c>
      <c r="K25" s="27" t="n">
        <f aca="false">IF(A25="",0,I25-N(H25))</f>
        <v>0</v>
      </c>
      <c r="L25" s="28" t="n">
        <f aca="false">IF(N(H25)=0,0,K25/H25)</f>
        <v>0</v>
      </c>
      <c r="M25" s="10" t="str">
        <f aca="false">IF(A25="","",_xlfn.IFS(J25=0,"No invoice yet",ABS(K25)&lt;=MAX(Settings!$C$9,Settings!$C$8*ABS(N(H25))),"Within tolerance",K25&gt;0,"Under-provided",TRUE(),"Over-provided"))</f>
        <v/>
      </c>
    </row>
    <row r="26" customFormat="false" ht="15" hidden="false" customHeight="false" outlineLevel="0" collapsed="false">
      <c r="A26" s="8"/>
      <c r="B26" s="8"/>
      <c r="C26" s="8"/>
      <c r="D26" s="11" t="str">
        <f aca="false">IF(C26="","",IFERROR(INDEX('GL Master'!$B$6:$B$35,MATCH(C26&amp;"",'GL Master'!$A$6:$A$35,0)),"GL not in master"))</f>
        <v/>
      </c>
      <c r="E26" s="8"/>
      <c r="F26" s="8"/>
      <c r="G26" s="8"/>
      <c r="H26" s="20"/>
      <c r="I26" s="25" t="n">
        <f aca="false">IF(A26="",0,SUMIFS(Actuals!$F$9:$F$208,Actuals!$D$9:$D$208,A26))</f>
        <v>0</v>
      </c>
      <c r="J26" s="26" t="n">
        <f aca="false">IF(A26="",0,COUNTIFS(Actuals!$D$9:$D$208,A26))</f>
        <v>0</v>
      </c>
      <c r="K26" s="27" t="n">
        <f aca="false">IF(A26="",0,I26-N(H26))</f>
        <v>0</v>
      </c>
      <c r="L26" s="28" t="n">
        <f aca="false">IF(N(H26)=0,0,K26/H26)</f>
        <v>0</v>
      </c>
      <c r="M26" s="10" t="str">
        <f aca="false">IF(A26="","",_xlfn.IFS(J26=0,"No invoice yet",ABS(K26)&lt;=MAX(Settings!$C$9,Settings!$C$8*ABS(N(H26))),"Within tolerance",K26&gt;0,"Under-provided",TRUE(),"Over-provided"))</f>
        <v/>
      </c>
    </row>
    <row r="27" customFormat="false" ht="15" hidden="false" customHeight="false" outlineLevel="0" collapsed="false">
      <c r="A27" s="8"/>
      <c r="B27" s="8"/>
      <c r="C27" s="8"/>
      <c r="D27" s="11" t="str">
        <f aca="false">IF(C27="","",IFERROR(INDEX('GL Master'!$B$6:$B$35,MATCH(C27&amp;"",'GL Master'!$A$6:$A$35,0)),"GL not in master"))</f>
        <v/>
      </c>
      <c r="E27" s="8"/>
      <c r="F27" s="8"/>
      <c r="G27" s="8"/>
      <c r="H27" s="20"/>
      <c r="I27" s="25" t="n">
        <f aca="false">IF(A27="",0,SUMIFS(Actuals!$F$9:$F$208,Actuals!$D$9:$D$208,A27))</f>
        <v>0</v>
      </c>
      <c r="J27" s="26" t="n">
        <f aca="false">IF(A27="",0,COUNTIFS(Actuals!$D$9:$D$208,A27))</f>
        <v>0</v>
      </c>
      <c r="K27" s="27" t="n">
        <f aca="false">IF(A27="",0,I27-N(H27))</f>
        <v>0</v>
      </c>
      <c r="L27" s="28" t="n">
        <f aca="false">IF(N(H27)=0,0,K27/H27)</f>
        <v>0</v>
      </c>
      <c r="M27" s="10" t="str">
        <f aca="false">IF(A27="","",_xlfn.IFS(J27=0,"No invoice yet",ABS(K27)&lt;=MAX(Settings!$C$9,Settings!$C$8*ABS(N(H27))),"Within tolerance",K27&gt;0,"Under-provided",TRUE(),"Over-provided"))</f>
        <v/>
      </c>
    </row>
    <row r="28" customFormat="false" ht="15" hidden="false" customHeight="false" outlineLevel="0" collapsed="false">
      <c r="A28" s="8"/>
      <c r="B28" s="8"/>
      <c r="C28" s="8"/>
      <c r="D28" s="11" t="str">
        <f aca="false">IF(C28="","",IFERROR(INDEX('GL Master'!$B$6:$B$35,MATCH(C28&amp;"",'GL Master'!$A$6:$A$35,0)),"GL not in master"))</f>
        <v/>
      </c>
      <c r="E28" s="8"/>
      <c r="F28" s="8"/>
      <c r="G28" s="8"/>
      <c r="H28" s="20"/>
      <c r="I28" s="25" t="n">
        <f aca="false">IF(A28="",0,SUMIFS(Actuals!$F$9:$F$208,Actuals!$D$9:$D$208,A28))</f>
        <v>0</v>
      </c>
      <c r="J28" s="26" t="n">
        <f aca="false">IF(A28="",0,COUNTIFS(Actuals!$D$9:$D$208,A28))</f>
        <v>0</v>
      </c>
      <c r="K28" s="27" t="n">
        <f aca="false">IF(A28="",0,I28-N(H28))</f>
        <v>0</v>
      </c>
      <c r="L28" s="28" t="n">
        <f aca="false">IF(N(H28)=0,0,K28/H28)</f>
        <v>0</v>
      </c>
      <c r="M28" s="10" t="str">
        <f aca="false">IF(A28="","",_xlfn.IFS(J28=0,"No invoice yet",ABS(K28)&lt;=MAX(Settings!$C$9,Settings!$C$8*ABS(N(H28))),"Within tolerance",K28&gt;0,"Under-provided",TRUE(),"Over-provided"))</f>
        <v/>
      </c>
    </row>
    <row r="29" customFormat="false" ht="15" hidden="false" customHeight="false" outlineLevel="0" collapsed="false">
      <c r="A29" s="8"/>
      <c r="B29" s="8"/>
      <c r="C29" s="8"/>
      <c r="D29" s="11" t="str">
        <f aca="false">IF(C29="","",IFERROR(INDEX('GL Master'!$B$6:$B$35,MATCH(C29&amp;"",'GL Master'!$A$6:$A$35,0)),"GL not in master"))</f>
        <v/>
      </c>
      <c r="E29" s="8"/>
      <c r="F29" s="8"/>
      <c r="G29" s="8"/>
      <c r="H29" s="20"/>
      <c r="I29" s="25" t="n">
        <f aca="false">IF(A29="",0,SUMIFS(Actuals!$F$9:$F$208,Actuals!$D$9:$D$208,A29))</f>
        <v>0</v>
      </c>
      <c r="J29" s="26" t="n">
        <f aca="false">IF(A29="",0,COUNTIFS(Actuals!$D$9:$D$208,A29))</f>
        <v>0</v>
      </c>
      <c r="K29" s="27" t="n">
        <f aca="false">IF(A29="",0,I29-N(H29))</f>
        <v>0</v>
      </c>
      <c r="L29" s="28" t="n">
        <f aca="false">IF(N(H29)=0,0,K29/H29)</f>
        <v>0</v>
      </c>
      <c r="M29" s="10" t="str">
        <f aca="false">IF(A29="","",_xlfn.IFS(J29=0,"No invoice yet",ABS(K29)&lt;=MAX(Settings!$C$9,Settings!$C$8*ABS(N(H29))),"Within tolerance",K29&gt;0,"Under-provided",TRUE(),"Over-provided"))</f>
        <v/>
      </c>
    </row>
    <row r="30" customFormat="false" ht="15" hidden="false" customHeight="false" outlineLevel="0" collapsed="false">
      <c r="A30" s="8"/>
      <c r="B30" s="8"/>
      <c r="C30" s="8"/>
      <c r="D30" s="11" t="str">
        <f aca="false">IF(C30="","",IFERROR(INDEX('GL Master'!$B$6:$B$35,MATCH(C30&amp;"",'GL Master'!$A$6:$A$35,0)),"GL not in master"))</f>
        <v/>
      </c>
      <c r="E30" s="8"/>
      <c r="F30" s="8"/>
      <c r="G30" s="8"/>
      <c r="H30" s="20"/>
      <c r="I30" s="25" t="n">
        <f aca="false">IF(A30="",0,SUMIFS(Actuals!$F$9:$F$208,Actuals!$D$9:$D$208,A30))</f>
        <v>0</v>
      </c>
      <c r="J30" s="26" t="n">
        <f aca="false">IF(A30="",0,COUNTIFS(Actuals!$D$9:$D$208,A30))</f>
        <v>0</v>
      </c>
      <c r="K30" s="27" t="n">
        <f aca="false">IF(A30="",0,I30-N(H30))</f>
        <v>0</v>
      </c>
      <c r="L30" s="28" t="n">
        <f aca="false">IF(N(H30)=0,0,K30/H30)</f>
        <v>0</v>
      </c>
      <c r="M30" s="10" t="str">
        <f aca="false">IF(A30="","",_xlfn.IFS(J30=0,"No invoice yet",ABS(K30)&lt;=MAX(Settings!$C$9,Settings!$C$8*ABS(N(H30))),"Within tolerance",K30&gt;0,"Under-provided",TRUE(),"Over-provided"))</f>
        <v/>
      </c>
    </row>
    <row r="31" customFormat="false" ht="15" hidden="false" customHeight="false" outlineLevel="0" collapsed="false">
      <c r="A31" s="8"/>
      <c r="B31" s="8"/>
      <c r="C31" s="8"/>
      <c r="D31" s="11" t="str">
        <f aca="false">IF(C31="","",IFERROR(INDEX('GL Master'!$B$6:$B$35,MATCH(C31&amp;"",'GL Master'!$A$6:$A$35,0)),"GL not in master"))</f>
        <v/>
      </c>
      <c r="E31" s="8"/>
      <c r="F31" s="8"/>
      <c r="G31" s="8"/>
      <c r="H31" s="20"/>
      <c r="I31" s="25" t="n">
        <f aca="false">IF(A31="",0,SUMIFS(Actuals!$F$9:$F$208,Actuals!$D$9:$D$208,A31))</f>
        <v>0</v>
      </c>
      <c r="J31" s="26" t="n">
        <f aca="false">IF(A31="",0,COUNTIFS(Actuals!$D$9:$D$208,A31))</f>
        <v>0</v>
      </c>
      <c r="K31" s="27" t="n">
        <f aca="false">IF(A31="",0,I31-N(H31))</f>
        <v>0</v>
      </c>
      <c r="L31" s="28" t="n">
        <f aca="false">IF(N(H31)=0,0,K31/H31)</f>
        <v>0</v>
      </c>
      <c r="M31" s="10" t="str">
        <f aca="false">IF(A31="","",_xlfn.IFS(J31=0,"No invoice yet",ABS(K31)&lt;=MAX(Settings!$C$9,Settings!$C$8*ABS(N(H31))),"Within tolerance",K31&gt;0,"Under-provided",TRUE(),"Over-provided"))</f>
        <v/>
      </c>
    </row>
    <row r="32" customFormat="false" ht="15" hidden="false" customHeight="false" outlineLevel="0" collapsed="false">
      <c r="A32" s="8"/>
      <c r="B32" s="8"/>
      <c r="C32" s="8"/>
      <c r="D32" s="11" t="str">
        <f aca="false">IF(C32="","",IFERROR(INDEX('GL Master'!$B$6:$B$35,MATCH(C32&amp;"",'GL Master'!$A$6:$A$35,0)),"GL not in master"))</f>
        <v/>
      </c>
      <c r="E32" s="8"/>
      <c r="F32" s="8"/>
      <c r="G32" s="8"/>
      <c r="H32" s="20"/>
      <c r="I32" s="25" t="n">
        <f aca="false">IF(A32="",0,SUMIFS(Actuals!$F$9:$F$208,Actuals!$D$9:$D$208,A32))</f>
        <v>0</v>
      </c>
      <c r="J32" s="26" t="n">
        <f aca="false">IF(A32="",0,COUNTIFS(Actuals!$D$9:$D$208,A32))</f>
        <v>0</v>
      </c>
      <c r="K32" s="27" t="n">
        <f aca="false">IF(A32="",0,I32-N(H32))</f>
        <v>0</v>
      </c>
      <c r="L32" s="28" t="n">
        <f aca="false">IF(N(H32)=0,0,K32/H32)</f>
        <v>0</v>
      </c>
      <c r="M32" s="10" t="str">
        <f aca="false">IF(A32="","",_xlfn.IFS(J32=0,"No invoice yet",ABS(K32)&lt;=MAX(Settings!$C$9,Settings!$C$8*ABS(N(H32))),"Within tolerance",K32&gt;0,"Under-provided",TRUE(),"Over-provided"))</f>
        <v/>
      </c>
    </row>
    <row r="33" customFormat="false" ht="15" hidden="false" customHeight="false" outlineLevel="0" collapsed="false">
      <c r="A33" s="8"/>
      <c r="B33" s="8"/>
      <c r="C33" s="8"/>
      <c r="D33" s="11" t="str">
        <f aca="false">IF(C33="","",IFERROR(INDEX('GL Master'!$B$6:$B$35,MATCH(C33&amp;"",'GL Master'!$A$6:$A$35,0)),"GL not in master"))</f>
        <v/>
      </c>
      <c r="E33" s="8"/>
      <c r="F33" s="8"/>
      <c r="G33" s="8"/>
      <c r="H33" s="20"/>
      <c r="I33" s="25" t="n">
        <f aca="false">IF(A33="",0,SUMIFS(Actuals!$F$9:$F$208,Actuals!$D$9:$D$208,A33))</f>
        <v>0</v>
      </c>
      <c r="J33" s="26" t="n">
        <f aca="false">IF(A33="",0,COUNTIFS(Actuals!$D$9:$D$208,A33))</f>
        <v>0</v>
      </c>
      <c r="K33" s="27" t="n">
        <f aca="false">IF(A33="",0,I33-N(H33))</f>
        <v>0</v>
      </c>
      <c r="L33" s="28" t="n">
        <f aca="false">IF(N(H33)=0,0,K33/H33)</f>
        <v>0</v>
      </c>
      <c r="M33" s="10" t="str">
        <f aca="false">IF(A33="","",_xlfn.IFS(J33=0,"No invoice yet",ABS(K33)&lt;=MAX(Settings!$C$9,Settings!$C$8*ABS(N(H33))),"Within tolerance",K33&gt;0,"Under-provided",TRUE(),"Over-provided"))</f>
        <v/>
      </c>
    </row>
    <row r="34" customFormat="false" ht="15" hidden="false" customHeight="false" outlineLevel="0" collapsed="false">
      <c r="A34" s="8"/>
      <c r="B34" s="8"/>
      <c r="C34" s="8"/>
      <c r="D34" s="11" t="str">
        <f aca="false">IF(C34="","",IFERROR(INDEX('GL Master'!$B$6:$B$35,MATCH(C34&amp;"",'GL Master'!$A$6:$A$35,0)),"GL not in master"))</f>
        <v/>
      </c>
      <c r="E34" s="8"/>
      <c r="F34" s="8"/>
      <c r="G34" s="8"/>
      <c r="H34" s="20"/>
      <c r="I34" s="25" t="n">
        <f aca="false">IF(A34="",0,SUMIFS(Actuals!$F$9:$F$208,Actuals!$D$9:$D$208,A34))</f>
        <v>0</v>
      </c>
      <c r="J34" s="26" t="n">
        <f aca="false">IF(A34="",0,COUNTIFS(Actuals!$D$9:$D$208,A34))</f>
        <v>0</v>
      </c>
      <c r="K34" s="27" t="n">
        <f aca="false">IF(A34="",0,I34-N(H34))</f>
        <v>0</v>
      </c>
      <c r="L34" s="28" t="n">
        <f aca="false">IF(N(H34)=0,0,K34/H34)</f>
        <v>0</v>
      </c>
      <c r="M34" s="10" t="str">
        <f aca="false">IF(A34="","",_xlfn.IFS(J34=0,"No invoice yet",ABS(K34)&lt;=MAX(Settings!$C$9,Settings!$C$8*ABS(N(H34))),"Within tolerance",K34&gt;0,"Under-provided",TRUE(),"Over-provided"))</f>
        <v/>
      </c>
    </row>
    <row r="35" customFormat="false" ht="15" hidden="false" customHeight="false" outlineLevel="0" collapsed="false">
      <c r="A35" s="8"/>
      <c r="B35" s="8"/>
      <c r="C35" s="8"/>
      <c r="D35" s="11" t="str">
        <f aca="false">IF(C35="","",IFERROR(INDEX('GL Master'!$B$6:$B$35,MATCH(C35&amp;"",'GL Master'!$A$6:$A$35,0)),"GL not in master"))</f>
        <v/>
      </c>
      <c r="E35" s="8"/>
      <c r="F35" s="8"/>
      <c r="G35" s="8"/>
      <c r="H35" s="20"/>
      <c r="I35" s="25" t="n">
        <f aca="false">IF(A35="",0,SUMIFS(Actuals!$F$9:$F$208,Actuals!$D$9:$D$208,A35))</f>
        <v>0</v>
      </c>
      <c r="J35" s="26" t="n">
        <f aca="false">IF(A35="",0,COUNTIFS(Actuals!$D$9:$D$208,A35))</f>
        <v>0</v>
      </c>
      <c r="K35" s="27" t="n">
        <f aca="false">IF(A35="",0,I35-N(H35))</f>
        <v>0</v>
      </c>
      <c r="L35" s="28" t="n">
        <f aca="false">IF(N(H35)=0,0,K35/H35)</f>
        <v>0</v>
      </c>
      <c r="M35" s="10" t="str">
        <f aca="false">IF(A35="","",_xlfn.IFS(J35=0,"No invoice yet",ABS(K35)&lt;=MAX(Settings!$C$9,Settings!$C$8*ABS(N(H35))),"Within tolerance",K35&gt;0,"Under-provided",TRUE(),"Over-provided"))</f>
        <v/>
      </c>
    </row>
    <row r="36" customFormat="false" ht="15" hidden="false" customHeight="false" outlineLevel="0" collapsed="false">
      <c r="A36" s="8"/>
      <c r="B36" s="8"/>
      <c r="C36" s="8"/>
      <c r="D36" s="11" t="str">
        <f aca="false">IF(C36="","",IFERROR(INDEX('GL Master'!$B$6:$B$35,MATCH(C36&amp;"",'GL Master'!$A$6:$A$35,0)),"GL not in master"))</f>
        <v/>
      </c>
      <c r="E36" s="8"/>
      <c r="F36" s="8"/>
      <c r="G36" s="8"/>
      <c r="H36" s="20"/>
      <c r="I36" s="25" t="n">
        <f aca="false">IF(A36="",0,SUMIFS(Actuals!$F$9:$F$208,Actuals!$D$9:$D$208,A36))</f>
        <v>0</v>
      </c>
      <c r="J36" s="26" t="n">
        <f aca="false">IF(A36="",0,COUNTIFS(Actuals!$D$9:$D$208,A36))</f>
        <v>0</v>
      </c>
      <c r="K36" s="27" t="n">
        <f aca="false">IF(A36="",0,I36-N(H36))</f>
        <v>0</v>
      </c>
      <c r="L36" s="28" t="n">
        <f aca="false">IF(N(H36)=0,0,K36/H36)</f>
        <v>0</v>
      </c>
      <c r="M36" s="10" t="str">
        <f aca="false">IF(A36="","",_xlfn.IFS(J36=0,"No invoice yet",ABS(K36)&lt;=MAX(Settings!$C$9,Settings!$C$8*ABS(N(H36))),"Within tolerance",K36&gt;0,"Under-provided",TRUE(),"Over-provided"))</f>
        <v/>
      </c>
    </row>
    <row r="37" customFormat="false" ht="15" hidden="false" customHeight="false" outlineLevel="0" collapsed="false">
      <c r="A37" s="8"/>
      <c r="B37" s="8"/>
      <c r="C37" s="8"/>
      <c r="D37" s="11" t="str">
        <f aca="false">IF(C37="","",IFERROR(INDEX('GL Master'!$B$6:$B$35,MATCH(C37&amp;"",'GL Master'!$A$6:$A$35,0)),"GL not in master"))</f>
        <v/>
      </c>
      <c r="E37" s="8"/>
      <c r="F37" s="8"/>
      <c r="G37" s="8"/>
      <c r="H37" s="20"/>
      <c r="I37" s="25" t="n">
        <f aca="false">IF(A37="",0,SUMIFS(Actuals!$F$9:$F$208,Actuals!$D$9:$D$208,A37))</f>
        <v>0</v>
      </c>
      <c r="J37" s="26" t="n">
        <f aca="false">IF(A37="",0,COUNTIFS(Actuals!$D$9:$D$208,A37))</f>
        <v>0</v>
      </c>
      <c r="K37" s="27" t="n">
        <f aca="false">IF(A37="",0,I37-N(H37))</f>
        <v>0</v>
      </c>
      <c r="L37" s="28" t="n">
        <f aca="false">IF(N(H37)=0,0,K37/H37)</f>
        <v>0</v>
      </c>
      <c r="M37" s="10" t="str">
        <f aca="false">IF(A37="","",_xlfn.IFS(J37=0,"No invoice yet",ABS(K37)&lt;=MAX(Settings!$C$9,Settings!$C$8*ABS(N(H37))),"Within tolerance",K37&gt;0,"Under-provided",TRUE(),"Over-provided"))</f>
        <v/>
      </c>
    </row>
    <row r="38" customFormat="false" ht="15" hidden="false" customHeight="false" outlineLevel="0" collapsed="false">
      <c r="A38" s="8"/>
      <c r="B38" s="8"/>
      <c r="C38" s="8"/>
      <c r="D38" s="11" t="str">
        <f aca="false">IF(C38="","",IFERROR(INDEX('GL Master'!$B$6:$B$35,MATCH(C38&amp;"",'GL Master'!$A$6:$A$35,0)),"GL not in master"))</f>
        <v/>
      </c>
      <c r="E38" s="8"/>
      <c r="F38" s="8"/>
      <c r="G38" s="8"/>
      <c r="H38" s="20"/>
      <c r="I38" s="25" t="n">
        <f aca="false">IF(A38="",0,SUMIFS(Actuals!$F$9:$F$208,Actuals!$D$9:$D$208,A38))</f>
        <v>0</v>
      </c>
      <c r="J38" s="26" t="n">
        <f aca="false">IF(A38="",0,COUNTIFS(Actuals!$D$9:$D$208,A38))</f>
        <v>0</v>
      </c>
      <c r="K38" s="27" t="n">
        <f aca="false">IF(A38="",0,I38-N(H38))</f>
        <v>0</v>
      </c>
      <c r="L38" s="28" t="n">
        <f aca="false">IF(N(H38)=0,0,K38/H38)</f>
        <v>0</v>
      </c>
      <c r="M38" s="10" t="str">
        <f aca="false">IF(A38="","",_xlfn.IFS(J38=0,"No invoice yet",ABS(K38)&lt;=MAX(Settings!$C$9,Settings!$C$8*ABS(N(H38))),"Within tolerance",K38&gt;0,"Under-provided",TRUE(),"Over-provided"))</f>
        <v/>
      </c>
    </row>
    <row r="39" customFormat="false" ht="15" hidden="false" customHeight="false" outlineLevel="0" collapsed="false">
      <c r="A39" s="8"/>
      <c r="B39" s="8"/>
      <c r="C39" s="8"/>
      <c r="D39" s="11" t="str">
        <f aca="false">IF(C39="","",IFERROR(INDEX('GL Master'!$B$6:$B$35,MATCH(C39&amp;"",'GL Master'!$A$6:$A$35,0)),"GL not in master"))</f>
        <v/>
      </c>
      <c r="E39" s="8"/>
      <c r="F39" s="8"/>
      <c r="G39" s="8"/>
      <c r="H39" s="20"/>
      <c r="I39" s="25" t="n">
        <f aca="false">IF(A39="",0,SUMIFS(Actuals!$F$9:$F$208,Actuals!$D$9:$D$208,A39))</f>
        <v>0</v>
      </c>
      <c r="J39" s="26" t="n">
        <f aca="false">IF(A39="",0,COUNTIFS(Actuals!$D$9:$D$208,A39))</f>
        <v>0</v>
      </c>
      <c r="K39" s="27" t="n">
        <f aca="false">IF(A39="",0,I39-N(H39))</f>
        <v>0</v>
      </c>
      <c r="L39" s="28" t="n">
        <f aca="false">IF(N(H39)=0,0,K39/H39)</f>
        <v>0</v>
      </c>
      <c r="M39" s="10" t="str">
        <f aca="false">IF(A39="","",_xlfn.IFS(J39=0,"No invoice yet",ABS(K39)&lt;=MAX(Settings!$C$9,Settings!$C$8*ABS(N(H39))),"Within tolerance",K39&gt;0,"Under-provided",TRUE(),"Over-provided"))</f>
        <v/>
      </c>
    </row>
    <row r="40" customFormat="false" ht="15" hidden="false" customHeight="false" outlineLevel="0" collapsed="false">
      <c r="A40" s="8"/>
      <c r="B40" s="8"/>
      <c r="C40" s="8"/>
      <c r="D40" s="11" t="str">
        <f aca="false">IF(C40="","",IFERROR(INDEX('GL Master'!$B$6:$B$35,MATCH(C40&amp;"",'GL Master'!$A$6:$A$35,0)),"GL not in master"))</f>
        <v/>
      </c>
      <c r="E40" s="8"/>
      <c r="F40" s="8"/>
      <c r="G40" s="8"/>
      <c r="H40" s="20"/>
      <c r="I40" s="25" t="n">
        <f aca="false">IF(A40="",0,SUMIFS(Actuals!$F$9:$F$208,Actuals!$D$9:$D$208,A40))</f>
        <v>0</v>
      </c>
      <c r="J40" s="26" t="n">
        <f aca="false">IF(A40="",0,COUNTIFS(Actuals!$D$9:$D$208,A40))</f>
        <v>0</v>
      </c>
      <c r="K40" s="27" t="n">
        <f aca="false">IF(A40="",0,I40-N(H40))</f>
        <v>0</v>
      </c>
      <c r="L40" s="28" t="n">
        <f aca="false">IF(N(H40)=0,0,K40/H40)</f>
        <v>0</v>
      </c>
      <c r="M40" s="10" t="str">
        <f aca="false">IF(A40="","",_xlfn.IFS(J40=0,"No invoice yet",ABS(K40)&lt;=MAX(Settings!$C$9,Settings!$C$8*ABS(N(H40))),"Within tolerance",K40&gt;0,"Under-provided",TRUE(),"Over-provided"))</f>
        <v/>
      </c>
    </row>
    <row r="41" customFormat="false" ht="15" hidden="false" customHeight="false" outlineLevel="0" collapsed="false">
      <c r="A41" s="8"/>
      <c r="B41" s="8"/>
      <c r="C41" s="8"/>
      <c r="D41" s="11" t="str">
        <f aca="false">IF(C41="","",IFERROR(INDEX('GL Master'!$B$6:$B$35,MATCH(C41&amp;"",'GL Master'!$A$6:$A$35,0)),"GL not in master"))</f>
        <v/>
      </c>
      <c r="E41" s="8"/>
      <c r="F41" s="8"/>
      <c r="G41" s="8"/>
      <c r="H41" s="20"/>
      <c r="I41" s="25" t="n">
        <f aca="false">IF(A41="",0,SUMIFS(Actuals!$F$9:$F$208,Actuals!$D$9:$D$208,A41))</f>
        <v>0</v>
      </c>
      <c r="J41" s="26" t="n">
        <f aca="false">IF(A41="",0,COUNTIFS(Actuals!$D$9:$D$208,A41))</f>
        <v>0</v>
      </c>
      <c r="K41" s="27" t="n">
        <f aca="false">IF(A41="",0,I41-N(H41))</f>
        <v>0</v>
      </c>
      <c r="L41" s="28" t="n">
        <f aca="false">IF(N(H41)=0,0,K41/H41)</f>
        <v>0</v>
      </c>
      <c r="M41" s="10" t="str">
        <f aca="false">IF(A41="","",_xlfn.IFS(J41=0,"No invoice yet",ABS(K41)&lt;=MAX(Settings!$C$9,Settings!$C$8*ABS(N(H41))),"Within tolerance",K41&gt;0,"Under-provided",TRUE(),"Over-provided"))</f>
        <v/>
      </c>
    </row>
    <row r="42" customFormat="false" ht="15" hidden="false" customHeight="false" outlineLevel="0" collapsed="false">
      <c r="A42" s="8"/>
      <c r="B42" s="8"/>
      <c r="C42" s="8"/>
      <c r="D42" s="11" t="str">
        <f aca="false">IF(C42="","",IFERROR(INDEX('GL Master'!$B$6:$B$35,MATCH(C42&amp;"",'GL Master'!$A$6:$A$35,0)),"GL not in master"))</f>
        <v/>
      </c>
      <c r="E42" s="8"/>
      <c r="F42" s="8"/>
      <c r="G42" s="8"/>
      <c r="H42" s="20"/>
      <c r="I42" s="25" t="n">
        <f aca="false">IF(A42="",0,SUMIFS(Actuals!$F$9:$F$208,Actuals!$D$9:$D$208,A42))</f>
        <v>0</v>
      </c>
      <c r="J42" s="26" t="n">
        <f aca="false">IF(A42="",0,COUNTIFS(Actuals!$D$9:$D$208,A42))</f>
        <v>0</v>
      </c>
      <c r="K42" s="27" t="n">
        <f aca="false">IF(A42="",0,I42-N(H42))</f>
        <v>0</v>
      </c>
      <c r="L42" s="28" t="n">
        <f aca="false">IF(N(H42)=0,0,K42/H42)</f>
        <v>0</v>
      </c>
      <c r="M42" s="10" t="str">
        <f aca="false">IF(A42="","",_xlfn.IFS(J42=0,"No invoice yet",ABS(K42)&lt;=MAX(Settings!$C$9,Settings!$C$8*ABS(N(H42))),"Within tolerance",K42&gt;0,"Under-provided",TRUE(),"Over-provided"))</f>
        <v/>
      </c>
    </row>
    <row r="43" customFormat="false" ht="15" hidden="false" customHeight="false" outlineLevel="0" collapsed="false">
      <c r="A43" s="8"/>
      <c r="B43" s="8"/>
      <c r="C43" s="8"/>
      <c r="D43" s="11" t="str">
        <f aca="false">IF(C43="","",IFERROR(INDEX('GL Master'!$B$6:$B$35,MATCH(C43&amp;"",'GL Master'!$A$6:$A$35,0)),"GL not in master"))</f>
        <v/>
      </c>
      <c r="E43" s="8"/>
      <c r="F43" s="8"/>
      <c r="G43" s="8"/>
      <c r="H43" s="20"/>
      <c r="I43" s="25" t="n">
        <f aca="false">IF(A43="",0,SUMIFS(Actuals!$F$9:$F$208,Actuals!$D$9:$D$208,A43))</f>
        <v>0</v>
      </c>
      <c r="J43" s="26" t="n">
        <f aca="false">IF(A43="",0,COUNTIFS(Actuals!$D$9:$D$208,A43))</f>
        <v>0</v>
      </c>
      <c r="K43" s="27" t="n">
        <f aca="false">IF(A43="",0,I43-N(H43))</f>
        <v>0</v>
      </c>
      <c r="L43" s="28" t="n">
        <f aca="false">IF(N(H43)=0,0,K43/H43)</f>
        <v>0</v>
      </c>
      <c r="M43" s="10" t="str">
        <f aca="false">IF(A43="","",_xlfn.IFS(J43=0,"No invoice yet",ABS(K43)&lt;=MAX(Settings!$C$9,Settings!$C$8*ABS(N(H43))),"Within tolerance",K43&gt;0,"Under-provided",TRUE(),"Over-provided"))</f>
        <v/>
      </c>
    </row>
    <row r="44" customFormat="false" ht="15" hidden="false" customHeight="false" outlineLevel="0" collapsed="false">
      <c r="A44" s="8"/>
      <c r="B44" s="8"/>
      <c r="C44" s="8"/>
      <c r="D44" s="11" t="str">
        <f aca="false">IF(C44="","",IFERROR(INDEX('GL Master'!$B$6:$B$35,MATCH(C44&amp;"",'GL Master'!$A$6:$A$35,0)),"GL not in master"))</f>
        <v/>
      </c>
      <c r="E44" s="8"/>
      <c r="F44" s="8"/>
      <c r="G44" s="8"/>
      <c r="H44" s="20"/>
      <c r="I44" s="25" t="n">
        <f aca="false">IF(A44="",0,SUMIFS(Actuals!$F$9:$F$208,Actuals!$D$9:$D$208,A44))</f>
        <v>0</v>
      </c>
      <c r="J44" s="26" t="n">
        <f aca="false">IF(A44="",0,COUNTIFS(Actuals!$D$9:$D$208,A44))</f>
        <v>0</v>
      </c>
      <c r="K44" s="27" t="n">
        <f aca="false">IF(A44="",0,I44-N(H44))</f>
        <v>0</v>
      </c>
      <c r="L44" s="28" t="n">
        <f aca="false">IF(N(H44)=0,0,K44/H44)</f>
        <v>0</v>
      </c>
      <c r="M44" s="10" t="str">
        <f aca="false">IF(A44="","",_xlfn.IFS(J44=0,"No invoice yet",ABS(K44)&lt;=MAX(Settings!$C$9,Settings!$C$8*ABS(N(H44))),"Within tolerance",K44&gt;0,"Under-provided",TRUE(),"Over-provided"))</f>
        <v/>
      </c>
    </row>
    <row r="45" customFormat="false" ht="15" hidden="false" customHeight="false" outlineLevel="0" collapsed="false">
      <c r="A45" s="8"/>
      <c r="B45" s="8"/>
      <c r="C45" s="8"/>
      <c r="D45" s="11" t="str">
        <f aca="false">IF(C45="","",IFERROR(INDEX('GL Master'!$B$6:$B$35,MATCH(C45&amp;"",'GL Master'!$A$6:$A$35,0)),"GL not in master"))</f>
        <v/>
      </c>
      <c r="E45" s="8"/>
      <c r="F45" s="8"/>
      <c r="G45" s="8"/>
      <c r="H45" s="20"/>
      <c r="I45" s="25" t="n">
        <f aca="false">IF(A45="",0,SUMIFS(Actuals!$F$9:$F$208,Actuals!$D$9:$D$208,A45))</f>
        <v>0</v>
      </c>
      <c r="J45" s="26" t="n">
        <f aca="false">IF(A45="",0,COUNTIFS(Actuals!$D$9:$D$208,A45))</f>
        <v>0</v>
      </c>
      <c r="K45" s="27" t="n">
        <f aca="false">IF(A45="",0,I45-N(H45))</f>
        <v>0</v>
      </c>
      <c r="L45" s="28" t="n">
        <f aca="false">IF(N(H45)=0,0,K45/H45)</f>
        <v>0</v>
      </c>
      <c r="M45" s="10" t="str">
        <f aca="false">IF(A45="","",_xlfn.IFS(J45=0,"No invoice yet",ABS(K45)&lt;=MAX(Settings!$C$9,Settings!$C$8*ABS(N(H45))),"Within tolerance",K45&gt;0,"Under-provided",TRUE(),"Over-provided"))</f>
        <v/>
      </c>
    </row>
    <row r="46" customFormat="false" ht="15" hidden="false" customHeight="false" outlineLevel="0" collapsed="false">
      <c r="A46" s="8"/>
      <c r="B46" s="8"/>
      <c r="C46" s="8"/>
      <c r="D46" s="11" t="str">
        <f aca="false">IF(C46="","",IFERROR(INDEX('GL Master'!$B$6:$B$35,MATCH(C46&amp;"",'GL Master'!$A$6:$A$35,0)),"GL not in master"))</f>
        <v/>
      </c>
      <c r="E46" s="8"/>
      <c r="F46" s="8"/>
      <c r="G46" s="8"/>
      <c r="H46" s="20"/>
      <c r="I46" s="25" t="n">
        <f aca="false">IF(A46="",0,SUMIFS(Actuals!$F$9:$F$208,Actuals!$D$9:$D$208,A46))</f>
        <v>0</v>
      </c>
      <c r="J46" s="26" t="n">
        <f aca="false">IF(A46="",0,COUNTIFS(Actuals!$D$9:$D$208,A46))</f>
        <v>0</v>
      </c>
      <c r="K46" s="27" t="n">
        <f aca="false">IF(A46="",0,I46-N(H46))</f>
        <v>0</v>
      </c>
      <c r="L46" s="28" t="n">
        <f aca="false">IF(N(H46)=0,0,K46/H46)</f>
        <v>0</v>
      </c>
      <c r="M46" s="10" t="str">
        <f aca="false">IF(A46="","",_xlfn.IFS(J46=0,"No invoice yet",ABS(K46)&lt;=MAX(Settings!$C$9,Settings!$C$8*ABS(N(H46))),"Within tolerance",K46&gt;0,"Under-provided",TRUE(),"Over-provided"))</f>
        <v/>
      </c>
    </row>
    <row r="47" customFormat="false" ht="15" hidden="false" customHeight="false" outlineLevel="0" collapsed="false">
      <c r="A47" s="8"/>
      <c r="B47" s="8"/>
      <c r="C47" s="8"/>
      <c r="D47" s="11" t="str">
        <f aca="false">IF(C47="","",IFERROR(INDEX('GL Master'!$B$6:$B$35,MATCH(C47&amp;"",'GL Master'!$A$6:$A$35,0)),"GL not in master"))</f>
        <v/>
      </c>
      <c r="E47" s="8"/>
      <c r="F47" s="8"/>
      <c r="G47" s="8"/>
      <c r="H47" s="20"/>
      <c r="I47" s="25" t="n">
        <f aca="false">IF(A47="",0,SUMIFS(Actuals!$F$9:$F$208,Actuals!$D$9:$D$208,A47))</f>
        <v>0</v>
      </c>
      <c r="J47" s="26" t="n">
        <f aca="false">IF(A47="",0,COUNTIFS(Actuals!$D$9:$D$208,A47))</f>
        <v>0</v>
      </c>
      <c r="K47" s="27" t="n">
        <f aca="false">IF(A47="",0,I47-N(H47))</f>
        <v>0</v>
      </c>
      <c r="L47" s="28" t="n">
        <f aca="false">IF(N(H47)=0,0,K47/H47)</f>
        <v>0</v>
      </c>
      <c r="M47" s="10" t="str">
        <f aca="false">IF(A47="","",_xlfn.IFS(J47=0,"No invoice yet",ABS(K47)&lt;=MAX(Settings!$C$9,Settings!$C$8*ABS(N(H47))),"Within tolerance",K47&gt;0,"Under-provided",TRUE(),"Over-provided"))</f>
        <v/>
      </c>
    </row>
    <row r="48" customFormat="false" ht="15" hidden="false" customHeight="false" outlineLevel="0" collapsed="false">
      <c r="A48" s="8"/>
      <c r="B48" s="8"/>
      <c r="C48" s="8"/>
      <c r="D48" s="11" t="str">
        <f aca="false">IF(C48="","",IFERROR(INDEX('GL Master'!$B$6:$B$35,MATCH(C48&amp;"",'GL Master'!$A$6:$A$35,0)),"GL not in master"))</f>
        <v/>
      </c>
      <c r="E48" s="8"/>
      <c r="F48" s="8"/>
      <c r="G48" s="8"/>
      <c r="H48" s="20"/>
      <c r="I48" s="25" t="n">
        <f aca="false">IF(A48="",0,SUMIFS(Actuals!$F$9:$F$208,Actuals!$D$9:$D$208,A48))</f>
        <v>0</v>
      </c>
      <c r="J48" s="26" t="n">
        <f aca="false">IF(A48="",0,COUNTIFS(Actuals!$D$9:$D$208,A48))</f>
        <v>0</v>
      </c>
      <c r="K48" s="27" t="n">
        <f aca="false">IF(A48="",0,I48-N(H48))</f>
        <v>0</v>
      </c>
      <c r="L48" s="28" t="n">
        <f aca="false">IF(N(H48)=0,0,K48/H48)</f>
        <v>0</v>
      </c>
      <c r="M48" s="10" t="str">
        <f aca="false">IF(A48="","",_xlfn.IFS(J48=0,"No invoice yet",ABS(K48)&lt;=MAX(Settings!$C$9,Settings!$C$8*ABS(N(H48))),"Within tolerance",K48&gt;0,"Under-provided",TRUE(),"Over-provided"))</f>
        <v/>
      </c>
    </row>
    <row r="49" customFormat="false" ht="15" hidden="false" customHeight="false" outlineLevel="0" collapsed="false">
      <c r="A49" s="8"/>
      <c r="B49" s="8"/>
      <c r="C49" s="8"/>
      <c r="D49" s="11" t="str">
        <f aca="false">IF(C49="","",IFERROR(INDEX('GL Master'!$B$6:$B$35,MATCH(C49&amp;"",'GL Master'!$A$6:$A$35,0)),"GL not in master"))</f>
        <v/>
      </c>
      <c r="E49" s="8"/>
      <c r="F49" s="8"/>
      <c r="G49" s="8"/>
      <c r="H49" s="20"/>
      <c r="I49" s="25" t="n">
        <f aca="false">IF(A49="",0,SUMIFS(Actuals!$F$9:$F$208,Actuals!$D$9:$D$208,A49))</f>
        <v>0</v>
      </c>
      <c r="J49" s="26" t="n">
        <f aca="false">IF(A49="",0,COUNTIFS(Actuals!$D$9:$D$208,A49))</f>
        <v>0</v>
      </c>
      <c r="K49" s="27" t="n">
        <f aca="false">IF(A49="",0,I49-N(H49))</f>
        <v>0</v>
      </c>
      <c r="L49" s="28" t="n">
        <f aca="false">IF(N(H49)=0,0,K49/H49)</f>
        <v>0</v>
      </c>
      <c r="M49" s="10" t="str">
        <f aca="false">IF(A49="","",_xlfn.IFS(J49=0,"No invoice yet",ABS(K49)&lt;=MAX(Settings!$C$9,Settings!$C$8*ABS(N(H49))),"Within tolerance",K49&gt;0,"Under-provided",TRUE(),"Over-provided"))</f>
        <v/>
      </c>
    </row>
    <row r="50" customFormat="false" ht="15" hidden="false" customHeight="false" outlineLevel="0" collapsed="false">
      <c r="A50" s="8"/>
      <c r="B50" s="8"/>
      <c r="C50" s="8"/>
      <c r="D50" s="11" t="str">
        <f aca="false">IF(C50="","",IFERROR(INDEX('GL Master'!$B$6:$B$35,MATCH(C50&amp;"",'GL Master'!$A$6:$A$35,0)),"GL not in master"))</f>
        <v/>
      </c>
      <c r="E50" s="8"/>
      <c r="F50" s="8"/>
      <c r="G50" s="8"/>
      <c r="H50" s="20"/>
      <c r="I50" s="25" t="n">
        <f aca="false">IF(A50="",0,SUMIFS(Actuals!$F$9:$F$208,Actuals!$D$9:$D$208,A50))</f>
        <v>0</v>
      </c>
      <c r="J50" s="26" t="n">
        <f aca="false">IF(A50="",0,COUNTIFS(Actuals!$D$9:$D$208,A50))</f>
        <v>0</v>
      </c>
      <c r="K50" s="27" t="n">
        <f aca="false">IF(A50="",0,I50-N(H50))</f>
        <v>0</v>
      </c>
      <c r="L50" s="28" t="n">
        <f aca="false">IF(N(H50)=0,0,K50/H50)</f>
        <v>0</v>
      </c>
      <c r="M50" s="10" t="str">
        <f aca="false">IF(A50="","",_xlfn.IFS(J50=0,"No invoice yet",ABS(K50)&lt;=MAX(Settings!$C$9,Settings!$C$8*ABS(N(H50))),"Within tolerance",K50&gt;0,"Under-provided",TRUE(),"Over-provided"))</f>
        <v/>
      </c>
    </row>
    <row r="51" customFormat="false" ht="15" hidden="false" customHeight="false" outlineLevel="0" collapsed="false">
      <c r="A51" s="8"/>
      <c r="B51" s="8"/>
      <c r="C51" s="8"/>
      <c r="D51" s="11" t="str">
        <f aca="false">IF(C51="","",IFERROR(INDEX('GL Master'!$B$6:$B$35,MATCH(C51&amp;"",'GL Master'!$A$6:$A$35,0)),"GL not in master"))</f>
        <v/>
      </c>
      <c r="E51" s="8"/>
      <c r="F51" s="8"/>
      <c r="G51" s="8"/>
      <c r="H51" s="20"/>
      <c r="I51" s="25" t="n">
        <f aca="false">IF(A51="",0,SUMIFS(Actuals!$F$9:$F$208,Actuals!$D$9:$D$208,A51))</f>
        <v>0</v>
      </c>
      <c r="J51" s="26" t="n">
        <f aca="false">IF(A51="",0,COUNTIFS(Actuals!$D$9:$D$208,A51))</f>
        <v>0</v>
      </c>
      <c r="K51" s="27" t="n">
        <f aca="false">IF(A51="",0,I51-N(H51))</f>
        <v>0</v>
      </c>
      <c r="L51" s="28" t="n">
        <f aca="false">IF(N(H51)=0,0,K51/H51)</f>
        <v>0</v>
      </c>
      <c r="M51" s="10" t="str">
        <f aca="false">IF(A51="","",_xlfn.IFS(J51=0,"No invoice yet",ABS(K51)&lt;=MAX(Settings!$C$9,Settings!$C$8*ABS(N(H51))),"Within tolerance",K51&gt;0,"Under-provided",TRUE(),"Over-provided"))</f>
        <v/>
      </c>
    </row>
    <row r="52" customFormat="false" ht="15" hidden="false" customHeight="false" outlineLevel="0" collapsed="false">
      <c r="A52" s="8"/>
      <c r="B52" s="8"/>
      <c r="C52" s="8"/>
      <c r="D52" s="11" t="str">
        <f aca="false">IF(C52="","",IFERROR(INDEX('GL Master'!$B$6:$B$35,MATCH(C52&amp;"",'GL Master'!$A$6:$A$35,0)),"GL not in master"))</f>
        <v/>
      </c>
      <c r="E52" s="8"/>
      <c r="F52" s="8"/>
      <c r="G52" s="8"/>
      <c r="H52" s="20"/>
      <c r="I52" s="25" t="n">
        <f aca="false">IF(A52="",0,SUMIFS(Actuals!$F$9:$F$208,Actuals!$D$9:$D$208,A52))</f>
        <v>0</v>
      </c>
      <c r="J52" s="26" t="n">
        <f aca="false">IF(A52="",0,COUNTIFS(Actuals!$D$9:$D$208,A52))</f>
        <v>0</v>
      </c>
      <c r="K52" s="27" t="n">
        <f aca="false">IF(A52="",0,I52-N(H52))</f>
        <v>0</v>
      </c>
      <c r="L52" s="28" t="n">
        <f aca="false">IF(N(H52)=0,0,K52/H52)</f>
        <v>0</v>
      </c>
      <c r="M52" s="10" t="str">
        <f aca="false">IF(A52="","",_xlfn.IFS(J52=0,"No invoice yet",ABS(K52)&lt;=MAX(Settings!$C$9,Settings!$C$8*ABS(N(H52))),"Within tolerance",K52&gt;0,"Under-provided",TRUE(),"Over-provided"))</f>
        <v/>
      </c>
    </row>
    <row r="53" customFormat="false" ht="15" hidden="false" customHeight="false" outlineLevel="0" collapsed="false">
      <c r="A53" s="8"/>
      <c r="B53" s="8"/>
      <c r="C53" s="8"/>
      <c r="D53" s="11" t="str">
        <f aca="false">IF(C53="","",IFERROR(INDEX('GL Master'!$B$6:$B$35,MATCH(C53&amp;"",'GL Master'!$A$6:$A$35,0)),"GL not in master"))</f>
        <v/>
      </c>
      <c r="E53" s="8"/>
      <c r="F53" s="8"/>
      <c r="G53" s="8"/>
      <c r="H53" s="20"/>
      <c r="I53" s="25" t="n">
        <f aca="false">IF(A53="",0,SUMIFS(Actuals!$F$9:$F$208,Actuals!$D$9:$D$208,A53))</f>
        <v>0</v>
      </c>
      <c r="J53" s="26" t="n">
        <f aca="false">IF(A53="",0,COUNTIFS(Actuals!$D$9:$D$208,A53))</f>
        <v>0</v>
      </c>
      <c r="K53" s="27" t="n">
        <f aca="false">IF(A53="",0,I53-N(H53))</f>
        <v>0</v>
      </c>
      <c r="L53" s="28" t="n">
        <f aca="false">IF(N(H53)=0,0,K53/H53)</f>
        <v>0</v>
      </c>
      <c r="M53" s="10" t="str">
        <f aca="false">IF(A53="","",_xlfn.IFS(J53=0,"No invoice yet",ABS(K53)&lt;=MAX(Settings!$C$9,Settings!$C$8*ABS(N(H53))),"Within tolerance",K53&gt;0,"Under-provided",TRUE(),"Over-provided"))</f>
        <v/>
      </c>
    </row>
    <row r="54" customFormat="false" ht="15" hidden="false" customHeight="false" outlineLevel="0" collapsed="false">
      <c r="A54" s="8"/>
      <c r="B54" s="8"/>
      <c r="C54" s="8"/>
      <c r="D54" s="11" t="str">
        <f aca="false">IF(C54="","",IFERROR(INDEX('GL Master'!$B$6:$B$35,MATCH(C54&amp;"",'GL Master'!$A$6:$A$35,0)),"GL not in master"))</f>
        <v/>
      </c>
      <c r="E54" s="8"/>
      <c r="F54" s="8"/>
      <c r="G54" s="8"/>
      <c r="H54" s="20"/>
      <c r="I54" s="25" t="n">
        <f aca="false">IF(A54="",0,SUMIFS(Actuals!$F$9:$F$208,Actuals!$D$9:$D$208,A54))</f>
        <v>0</v>
      </c>
      <c r="J54" s="26" t="n">
        <f aca="false">IF(A54="",0,COUNTIFS(Actuals!$D$9:$D$208,A54))</f>
        <v>0</v>
      </c>
      <c r="K54" s="27" t="n">
        <f aca="false">IF(A54="",0,I54-N(H54))</f>
        <v>0</v>
      </c>
      <c r="L54" s="28" t="n">
        <f aca="false">IF(N(H54)=0,0,K54/H54)</f>
        <v>0</v>
      </c>
      <c r="M54" s="10" t="str">
        <f aca="false">IF(A54="","",_xlfn.IFS(J54=0,"No invoice yet",ABS(K54)&lt;=MAX(Settings!$C$9,Settings!$C$8*ABS(N(H54))),"Within tolerance",K54&gt;0,"Under-provided",TRUE(),"Over-provided"))</f>
        <v/>
      </c>
    </row>
    <row r="55" customFormat="false" ht="15" hidden="false" customHeight="false" outlineLevel="0" collapsed="false">
      <c r="A55" s="8"/>
      <c r="B55" s="8"/>
      <c r="C55" s="8"/>
      <c r="D55" s="11" t="str">
        <f aca="false">IF(C55="","",IFERROR(INDEX('GL Master'!$B$6:$B$35,MATCH(C55&amp;"",'GL Master'!$A$6:$A$35,0)),"GL not in master"))</f>
        <v/>
      </c>
      <c r="E55" s="8"/>
      <c r="F55" s="8"/>
      <c r="G55" s="8"/>
      <c r="H55" s="20"/>
      <c r="I55" s="25" t="n">
        <f aca="false">IF(A55="",0,SUMIFS(Actuals!$F$9:$F$208,Actuals!$D$9:$D$208,A55))</f>
        <v>0</v>
      </c>
      <c r="J55" s="26" t="n">
        <f aca="false">IF(A55="",0,COUNTIFS(Actuals!$D$9:$D$208,A55))</f>
        <v>0</v>
      </c>
      <c r="K55" s="27" t="n">
        <f aca="false">IF(A55="",0,I55-N(H55))</f>
        <v>0</v>
      </c>
      <c r="L55" s="28" t="n">
        <f aca="false">IF(N(H55)=0,0,K55/H55)</f>
        <v>0</v>
      </c>
      <c r="M55" s="10" t="str">
        <f aca="false">IF(A55="","",_xlfn.IFS(J55=0,"No invoice yet",ABS(K55)&lt;=MAX(Settings!$C$9,Settings!$C$8*ABS(N(H55))),"Within tolerance",K55&gt;0,"Under-provided",TRUE(),"Over-provided"))</f>
        <v/>
      </c>
    </row>
    <row r="56" customFormat="false" ht="15" hidden="false" customHeight="false" outlineLevel="0" collapsed="false">
      <c r="A56" s="8"/>
      <c r="B56" s="8"/>
      <c r="C56" s="8"/>
      <c r="D56" s="11" t="str">
        <f aca="false">IF(C56="","",IFERROR(INDEX('GL Master'!$B$6:$B$35,MATCH(C56&amp;"",'GL Master'!$A$6:$A$35,0)),"GL not in master"))</f>
        <v/>
      </c>
      <c r="E56" s="8"/>
      <c r="F56" s="8"/>
      <c r="G56" s="8"/>
      <c r="H56" s="20"/>
      <c r="I56" s="25" t="n">
        <f aca="false">IF(A56="",0,SUMIFS(Actuals!$F$9:$F$208,Actuals!$D$9:$D$208,A56))</f>
        <v>0</v>
      </c>
      <c r="J56" s="26" t="n">
        <f aca="false">IF(A56="",0,COUNTIFS(Actuals!$D$9:$D$208,A56))</f>
        <v>0</v>
      </c>
      <c r="K56" s="27" t="n">
        <f aca="false">IF(A56="",0,I56-N(H56))</f>
        <v>0</v>
      </c>
      <c r="L56" s="28" t="n">
        <f aca="false">IF(N(H56)=0,0,K56/H56)</f>
        <v>0</v>
      </c>
      <c r="M56" s="10" t="str">
        <f aca="false">IF(A56="","",_xlfn.IFS(J56=0,"No invoice yet",ABS(K56)&lt;=MAX(Settings!$C$9,Settings!$C$8*ABS(N(H56))),"Within tolerance",K56&gt;0,"Under-provided",TRUE(),"Over-provided"))</f>
        <v/>
      </c>
    </row>
    <row r="57" customFormat="false" ht="15" hidden="false" customHeight="false" outlineLevel="0" collapsed="false">
      <c r="A57" s="8"/>
      <c r="B57" s="8"/>
      <c r="C57" s="8"/>
      <c r="D57" s="11" t="str">
        <f aca="false">IF(C57="","",IFERROR(INDEX('GL Master'!$B$6:$B$35,MATCH(C57&amp;"",'GL Master'!$A$6:$A$35,0)),"GL not in master"))</f>
        <v/>
      </c>
      <c r="E57" s="8"/>
      <c r="F57" s="8"/>
      <c r="G57" s="8"/>
      <c r="H57" s="20"/>
      <c r="I57" s="25" t="n">
        <f aca="false">IF(A57="",0,SUMIFS(Actuals!$F$9:$F$208,Actuals!$D$9:$D$208,A57))</f>
        <v>0</v>
      </c>
      <c r="J57" s="26" t="n">
        <f aca="false">IF(A57="",0,COUNTIFS(Actuals!$D$9:$D$208,A57))</f>
        <v>0</v>
      </c>
      <c r="K57" s="27" t="n">
        <f aca="false">IF(A57="",0,I57-N(H57))</f>
        <v>0</v>
      </c>
      <c r="L57" s="28" t="n">
        <f aca="false">IF(N(H57)=0,0,K57/H57)</f>
        <v>0</v>
      </c>
      <c r="M57" s="10" t="str">
        <f aca="false">IF(A57="","",_xlfn.IFS(J57=0,"No invoice yet",ABS(K57)&lt;=MAX(Settings!$C$9,Settings!$C$8*ABS(N(H57))),"Within tolerance",K57&gt;0,"Under-provided",TRUE(),"Over-provided"))</f>
        <v/>
      </c>
    </row>
    <row r="58" customFormat="false" ht="15" hidden="false" customHeight="false" outlineLevel="0" collapsed="false">
      <c r="A58" s="8"/>
      <c r="B58" s="8"/>
      <c r="C58" s="8"/>
      <c r="D58" s="11" t="str">
        <f aca="false">IF(C58="","",IFERROR(INDEX('GL Master'!$B$6:$B$35,MATCH(C58&amp;"",'GL Master'!$A$6:$A$35,0)),"GL not in master"))</f>
        <v/>
      </c>
      <c r="E58" s="8"/>
      <c r="F58" s="8"/>
      <c r="G58" s="8"/>
      <c r="H58" s="20"/>
      <c r="I58" s="25" t="n">
        <f aca="false">IF(A58="",0,SUMIFS(Actuals!$F$9:$F$208,Actuals!$D$9:$D$208,A58))</f>
        <v>0</v>
      </c>
      <c r="J58" s="26" t="n">
        <f aca="false">IF(A58="",0,COUNTIFS(Actuals!$D$9:$D$208,A58))</f>
        <v>0</v>
      </c>
      <c r="K58" s="27" t="n">
        <f aca="false">IF(A58="",0,I58-N(H58))</f>
        <v>0</v>
      </c>
      <c r="L58" s="28" t="n">
        <f aca="false">IF(N(H58)=0,0,K58/H58)</f>
        <v>0</v>
      </c>
      <c r="M58" s="10" t="str">
        <f aca="false">IF(A58="","",_xlfn.IFS(J58=0,"No invoice yet",ABS(K58)&lt;=MAX(Settings!$C$9,Settings!$C$8*ABS(N(H58))),"Within tolerance",K58&gt;0,"Under-provided",TRUE(),"Over-provided"))</f>
        <v/>
      </c>
    </row>
    <row r="59" customFormat="false" ht="15" hidden="false" customHeight="false" outlineLevel="0" collapsed="false">
      <c r="A59" s="8"/>
      <c r="B59" s="8"/>
      <c r="C59" s="8"/>
      <c r="D59" s="11" t="str">
        <f aca="false">IF(C59="","",IFERROR(INDEX('GL Master'!$B$6:$B$35,MATCH(C59&amp;"",'GL Master'!$A$6:$A$35,0)),"GL not in master"))</f>
        <v/>
      </c>
      <c r="E59" s="8"/>
      <c r="F59" s="8"/>
      <c r="G59" s="8"/>
      <c r="H59" s="20"/>
      <c r="I59" s="25" t="n">
        <f aca="false">IF(A59="",0,SUMIFS(Actuals!$F$9:$F$208,Actuals!$D$9:$D$208,A59))</f>
        <v>0</v>
      </c>
      <c r="J59" s="26" t="n">
        <f aca="false">IF(A59="",0,COUNTIFS(Actuals!$D$9:$D$208,A59))</f>
        <v>0</v>
      </c>
      <c r="K59" s="27" t="n">
        <f aca="false">IF(A59="",0,I59-N(H59))</f>
        <v>0</v>
      </c>
      <c r="L59" s="28" t="n">
        <f aca="false">IF(N(H59)=0,0,K59/H59)</f>
        <v>0</v>
      </c>
      <c r="M59" s="10" t="str">
        <f aca="false">IF(A59="","",_xlfn.IFS(J59=0,"No invoice yet",ABS(K59)&lt;=MAX(Settings!$C$9,Settings!$C$8*ABS(N(H59))),"Within tolerance",K59&gt;0,"Under-provided",TRUE(),"Over-provided"))</f>
        <v/>
      </c>
    </row>
    <row r="60" customFormat="false" ht="15" hidden="false" customHeight="false" outlineLevel="0" collapsed="false">
      <c r="A60" s="8"/>
      <c r="B60" s="8"/>
      <c r="C60" s="8"/>
      <c r="D60" s="11" t="str">
        <f aca="false">IF(C60="","",IFERROR(INDEX('GL Master'!$B$6:$B$35,MATCH(C60&amp;"",'GL Master'!$A$6:$A$35,0)),"GL not in master"))</f>
        <v/>
      </c>
      <c r="E60" s="8"/>
      <c r="F60" s="8"/>
      <c r="G60" s="8"/>
      <c r="H60" s="20"/>
      <c r="I60" s="25" t="n">
        <f aca="false">IF(A60="",0,SUMIFS(Actuals!$F$9:$F$208,Actuals!$D$9:$D$208,A60))</f>
        <v>0</v>
      </c>
      <c r="J60" s="26" t="n">
        <f aca="false">IF(A60="",0,COUNTIFS(Actuals!$D$9:$D$208,A60))</f>
        <v>0</v>
      </c>
      <c r="K60" s="27" t="n">
        <f aca="false">IF(A60="",0,I60-N(H60))</f>
        <v>0</v>
      </c>
      <c r="L60" s="28" t="n">
        <f aca="false">IF(N(H60)=0,0,K60/H60)</f>
        <v>0</v>
      </c>
      <c r="M60" s="10" t="str">
        <f aca="false">IF(A60="","",_xlfn.IFS(J60=0,"No invoice yet",ABS(K60)&lt;=MAX(Settings!$C$9,Settings!$C$8*ABS(N(H60))),"Within tolerance",K60&gt;0,"Under-provided",TRUE(),"Over-provided"))</f>
        <v/>
      </c>
    </row>
    <row r="61" customFormat="false" ht="15" hidden="false" customHeight="false" outlineLevel="0" collapsed="false">
      <c r="A61" s="8"/>
      <c r="B61" s="8"/>
      <c r="C61" s="8"/>
      <c r="D61" s="11" t="str">
        <f aca="false">IF(C61="","",IFERROR(INDEX('GL Master'!$B$6:$B$35,MATCH(C61&amp;"",'GL Master'!$A$6:$A$35,0)),"GL not in master"))</f>
        <v/>
      </c>
      <c r="E61" s="8"/>
      <c r="F61" s="8"/>
      <c r="G61" s="8"/>
      <c r="H61" s="20"/>
      <c r="I61" s="25" t="n">
        <f aca="false">IF(A61="",0,SUMIFS(Actuals!$F$9:$F$208,Actuals!$D$9:$D$208,A61))</f>
        <v>0</v>
      </c>
      <c r="J61" s="26" t="n">
        <f aca="false">IF(A61="",0,COUNTIFS(Actuals!$D$9:$D$208,A61))</f>
        <v>0</v>
      </c>
      <c r="K61" s="27" t="n">
        <f aca="false">IF(A61="",0,I61-N(H61))</f>
        <v>0</v>
      </c>
      <c r="L61" s="28" t="n">
        <f aca="false">IF(N(H61)=0,0,K61/H61)</f>
        <v>0</v>
      </c>
      <c r="M61" s="10" t="str">
        <f aca="false">IF(A61="","",_xlfn.IFS(J61=0,"No invoice yet",ABS(K61)&lt;=MAX(Settings!$C$9,Settings!$C$8*ABS(N(H61))),"Within tolerance",K61&gt;0,"Under-provided",TRUE(),"Over-provided"))</f>
        <v/>
      </c>
    </row>
    <row r="62" customFormat="false" ht="15" hidden="false" customHeight="false" outlineLevel="0" collapsed="false">
      <c r="A62" s="8"/>
      <c r="B62" s="8"/>
      <c r="C62" s="8"/>
      <c r="D62" s="11" t="str">
        <f aca="false">IF(C62="","",IFERROR(INDEX('GL Master'!$B$6:$B$35,MATCH(C62&amp;"",'GL Master'!$A$6:$A$35,0)),"GL not in master"))</f>
        <v/>
      </c>
      <c r="E62" s="8"/>
      <c r="F62" s="8"/>
      <c r="G62" s="8"/>
      <c r="H62" s="20"/>
      <c r="I62" s="25" t="n">
        <f aca="false">IF(A62="",0,SUMIFS(Actuals!$F$9:$F$208,Actuals!$D$9:$D$208,A62))</f>
        <v>0</v>
      </c>
      <c r="J62" s="26" t="n">
        <f aca="false">IF(A62="",0,COUNTIFS(Actuals!$D$9:$D$208,A62))</f>
        <v>0</v>
      </c>
      <c r="K62" s="27" t="n">
        <f aca="false">IF(A62="",0,I62-N(H62))</f>
        <v>0</v>
      </c>
      <c r="L62" s="28" t="n">
        <f aca="false">IF(N(H62)=0,0,K62/H62)</f>
        <v>0</v>
      </c>
      <c r="M62" s="10" t="str">
        <f aca="false">IF(A62="","",_xlfn.IFS(J62=0,"No invoice yet",ABS(K62)&lt;=MAX(Settings!$C$9,Settings!$C$8*ABS(N(H62))),"Within tolerance",K62&gt;0,"Under-provided",TRUE(),"Over-provided"))</f>
        <v/>
      </c>
    </row>
    <row r="63" customFormat="false" ht="15" hidden="false" customHeight="false" outlineLevel="0" collapsed="false">
      <c r="A63" s="8"/>
      <c r="B63" s="8"/>
      <c r="C63" s="8"/>
      <c r="D63" s="11" t="str">
        <f aca="false">IF(C63="","",IFERROR(INDEX('GL Master'!$B$6:$B$35,MATCH(C63&amp;"",'GL Master'!$A$6:$A$35,0)),"GL not in master"))</f>
        <v/>
      </c>
      <c r="E63" s="8"/>
      <c r="F63" s="8"/>
      <c r="G63" s="8"/>
      <c r="H63" s="20"/>
      <c r="I63" s="25" t="n">
        <f aca="false">IF(A63="",0,SUMIFS(Actuals!$F$9:$F$208,Actuals!$D$9:$D$208,A63))</f>
        <v>0</v>
      </c>
      <c r="J63" s="26" t="n">
        <f aca="false">IF(A63="",0,COUNTIFS(Actuals!$D$9:$D$208,A63))</f>
        <v>0</v>
      </c>
      <c r="K63" s="27" t="n">
        <f aca="false">IF(A63="",0,I63-N(H63))</f>
        <v>0</v>
      </c>
      <c r="L63" s="28" t="n">
        <f aca="false">IF(N(H63)=0,0,K63/H63)</f>
        <v>0</v>
      </c>
      <c r="M63" s="10" t="str">
        <f aca="false">IF(A63="","",_xlfn.IFS(J63=0,"No invoice yet",ABS(K63)&lt;=MAX(Settings!$C$9,Settings!$C$8*ABS(N(H63))),"Within tolerance",K63&gt;0,"Under-provided",TRUE(),"Over-provided"))</f>
        <v/>
      </c>
    </row>
    <row r="64" customFormat="false" ht="15" hidden="false" customHeight="false" outlineLevel="0" collapsed="false">
      <c r="A64" s="8"/>
      <c r="B64" s="8"/>
      <c r="C64" s="8"/>
      <c r="D64" s="11" t="str">
        <f aca="false">IF(C64="","",IFERROR(INDEX('GL Master'!$B$6:$B$35,MATCH(C64&amp;"",'GL Master'!$A$6:$A$35,0)),"GL not in master"))</f>
        <v/>
      </c>
      <c r="E64" s="8"/>
      <c r="F64" s="8"/>
      <c r="G64" s="8"/>
      <c r="H64" s="20"/>
      <c r="I64" s="25" t="n">
        <f aca="false">IF(A64="",0,SUMIFS(Actuals!$F$9:$F$208,Actuals!$D$9:$D$208,A64))</f>
        <v>0</v>
      </c>
      <c r="J64" s="26" t="n">
        <f aca="false">IF(A64="",0,COUNTIFS(Actuals!$D$9:$D$208,A64))</f>
        <v>0</v>
      </c>
      <c r="K64" s="27" t="n">
        <f aca="false">IF(A64="",0,I64-N(H64))</f>
        <v>0</v>
      </c>
      <c r="L64" s="28" t="n">
        <f aca="false">IF(N(H64)=0,0,K64/H64)</f>
        <v>0</v>
      </c>
      <c r="M64" s="10" t="str">
        <f aca="false">IF(A64="","",_xlfn.IFS(J64=0,"No invoice yet",ABS(K64)&lt;=MAX(Settings!$C$9,Settings!$C$8*ABS(N(H64))),"Within tolerance",K64&gt;0,"Under-provided",TRUE(),"Over-provided"))</f>
        <v/>
      </c>
    </row>
    <row r="65" customFormat="false" ht="15" hidden="false" customHeight="false" outlineLevel="0" collapsed="false">
      <c r="A65" s="8"/>
      <c r="B65" s="8"/>
      <c r="C65" s="8"/>
      <c r="D65" s="11" t="str">
        <f aca="false">IF(C65="","",IFERROR(INDEX('GL Master'!$B$6:$B$35,MATCH(C65&amp;"",'GL Master'!$A$6:$A$35,0)),"GL not in master"))</f>
        <v/>
      </c>
      <c r="E65" s="8"/>
      <c r="F65" s="8"/>
      <c r="G65" s="8"/>
      <c r="H65" s="20"/>
      <c r="I65" s="25" t="n">
        <f aca="false">IF(A65="",0,SUMIFS(Actuals!$F$9:$F$208,Actuals!$D$9:$D$208,A65))</f>
        <v>0</v>
      </c>
      <c r="J65" s="26" t="n">
        <f aca="false">IF(A65="",0,COUNTIFS(Actuals!$D$9:$D$208,A65))</f>
        <v>0</v>
      </c>
      <c r="K65" s="27" t="n">
        <f aca="false">IF(A65="",0,I65-N(H65))</f>
        <v>0</v>
      </c>
      <c r="L65" s="28" t="n">
        <f aca="false">IF(N(H65)=0,0,K65/H65)</f>
        <v>0</v>
      </c>
      <c r="M65" s="10" t="str">
        <f aca="false">IF(A65="","",_xlfn.IFS(J65=0,"No invoice yet",ABS(K65)&lt;=MAX(Settings!$C$9,Settings!$C$8*ABS(N(H65))),"Within tolerance",K65&gt;0,"Under-provided",TRUE(),"Over-provided"))</f>
        <v/>
      </c>
    </row>
    <row r="66" customFormat="false" ht="15" hidden="false" customHeight="false" outlineLevel="0" collapsed="false">
      <c r="A66" s="8"/>
      <c r="B66" s="8"/>
      <c r="C66" s="8"/>
      <c r="D66" s="11" t="str">
        <f aca="false">IF(C66="","",IFERROR(INDEX('GL Master'!$B$6:$B$35,MATCH(C66&amp;"",'GL Master'!$A$6:$A$35,0)),"GL not in master"))</f>
        <v/>
      </c>
      <c r="E66" s="8"/>
      <c r="F66" s="8"/>
      <c r="G66" s="8"/>
      <c r="H66" s="20"/>
      <c r="I66" s="25" t="n">
        <f aca="false">IF(A66="",0,SUMIFS(Actuals!$F$9:$F$208,Actuals!$D$9:$D$208,A66))</f>
        <v>0</v>
      </c>
      <c r="J66" s="26" t="n">
        <f aca="false">IF(A66="",0,COUNTIFS(Actuals!$D$9:$D$208,A66))</f>
        <v>0</v>
      </c>
      <c r="K66" s="27" t="n">
        <f aca="false">IF(A66="",0,I66-N(H66))</f>
        <v>0</v>
      </c>
      <c r="L66" s="28" t="n">
        <f aca="false">IF(N(H66)=0,0,K66/H66)</f>
        <v>0</v>
      </c>
      <c r="M66" s="10" t="str">
        <f aca="false">IF(A66="","",_xlfn.IFS(J66=0,"No invoice yet",ABS(K66)&lt;=MAX(Settings!$C$9,Settings!$C$8*ABS(N(H66))),"Within tolerance",K66&gt;0,"Under-provided",TRUE(),"Over-provided"))</f>
        <v/>
      </c>
    </row>
    <row r="67" customFormat="false" ht="15" hidden="false" customHeight="false" outlineLevel="0" collapsed="false">
      <c r="A67" s="8"/>
      <c r="B67" s="8"/>
      <c r="C67" s="8"/>
      <c r="D67" s="11" t="str">
        <f aca="false">IF(C67="","",IFERROR(INDEX('GL Master'!$B$6:$B$35,MATCH(C67&amp;"",'GL Master'!$A$6:$A$35,0)),"GL not in master"))</f>
        <v/>
      </c>
      <c r="E67" s="8"/>
      <c r="F67" s="8"/>
      <c r="G67" s="8"/>
      <c r="H67" s="20"/>
      <c r="I67" s="25" t="n">
        <f aca="false">IF(A67="",0,SUMIFS(Actuals!$F$9:$F$208,Actuals!$D$9:$D$208,A67))</f>
        <v>0</v>
      </c>
      <c r="J67" s="26" t="n">
        <f aca="false">IF(A67="",0,COUNTIFS(Actuals!$D$9:$D$208,A67))</f>
        <v>0</v>
      </c>
      <c r="K67" s="27" t="n">
        <f aca="false">IF(A67="",0,I67-N(H67))</f>
        <v>0</v>
      </c>
      <c r="L67" s="28" t="n">
        <f aca="false">IF(N(H67)=0,0,K67/H67)</f>
        <v>0</v>
      </c>
      <c r="M67" s="10" t="str">
        <f aca="false">IF(A67="","",_xlfn.IFS(J67=0,"No invoice yet",ABS(K67)&lt;=MAX(Settings!$C$9,Settings!$C$8*ABS(N(H67))),"Within tolerance",K67&gt;0,"Under-provided",TRUE(),"Over-provided"))</f>
        <v/>
      </c>
    </row>
    <row r="68" customFormat="false" ht="15" hidden="false" customHeight="false" outlineLevel="0" collapsed="false">
      <c r="A68" s="8"/>
      <c r="B68" s="8"/>
      <c r="C68" s="8"/>
      <c r="D68" s="11" t="str">
        <f aca="false">IF(C68="","",IFERROR(INDEX('GL Master'!$B$6:$B$35,MATCH(C68&amp;"",'GL Master'!$A$6:$A$35,0)),"GL not in master"))</f>
        <v/>
      </c>
      <c r="E68" s="8"/>
      <c r="F68" s="8"/>
      <c r="G68" s="8"/>
      <c r="H68" s="20"/>
      <c r="I68" s="25" t="n">
        <f aca="false">IF(A68="",0,SUMIFS(Actuals!$F$9:$F$208,Actuals!$D$9:$D$208,A68))</f>
        <v>0</v>
      </c>
      <c r="J68" s="26" t="n">
        <f aca="false">IF(A68="",0,COUNTIFS(Actuals!$D$9:$D$208,A68))</f>
        <v>0</v>
      </c>
      <c r="K68" s="27" t="n">
        <f aca="false">IF(A68="",0,I68-N(H68))</f>
        <v>0</v>
      </c>
      <c r="L68" s="28" t="n">
        <f aca="false">IF(N(H68)=0,0,K68/H68)</f>
        <v>0</v>
      </c>
      <c r="M68" s="10" t="str">
        <f aca="false">IF(A68="","",_xlfn.IFS(J68=0,"No invoice yet",ABS(K68)&lt;=MAX(Settings!$C$9,Settings!$C$8*ABS(N(H68))),"Within tolerance",K68&gt;0,"Under-provided",TRUE(),"Over-provided"))</f>
        <v/>
      </c>
    </row>
    <row r="69" customFormat="false" ht="15" hidden="false" customHeight="false" outlineLevel="0" collapsed="false">
      <c r="A69" s="8"/>
      <c r="B69" s="8"/>
      <c r="C69" s="8"/>
      <c r="D69" s="11" t="str">
        <f aca="false">IF(C69="","",IFERROR(INDEX('GL Master'!$B$6:$B$35,MATCH(C69&amp;"",'GL Master'!$A$6:$A$35,0)),"GL not in master"))</f>
        <v/>
      </c>
      <c r="E69" s="8"/>
      <c r="F69" s="8"/>
      <c r="G69" s="8"/>
      <c r="H69" s="20"/>
      <c r="I69" s="25" t="n">
        <f aca="false">IF(A69="",0,SUMIFS(Actuals!$F$9:$F$208,Actuals!$D$9:$D$208,A69))</f>
        <v>0</v>
      </c>
      <c r="J69" s="26" t="n">
        <f aca="false">IF(A69="",0,COUNTIFS(Actuals!$D$9:$D$208,A69))</f>
        <v>0</v>
      </c>
      <c r="K69" s="27" t="n">
        <f aca="false">IF(A69="",0,I69-N(H69))</f>
        <v>0</v>
      </c>
      <c r="L69" s="28" t="n">
        <f aca="false">IF(N(H69)=0,0,K69/H69)</f>
        <v>0</v>
      </c>
      <c r="M69" s="10" t="str">
        <f aca="false">IF(A69="","",_xlfn.IFS(J69=0,"No invoice yet",ABS(K69)&lt;=MAX(Settings!$C$9,Settings!$C$8*ABS(N(H69))),"Within tolerance",K69&gt;0,"Under-provided",TRUE(),"Over-provided"))</f>
        <v/>
      </c>
    </row>
    <row r="70" customFormat="false" ht="15" hidden="false" customHeight="false" outlineLevel="0" collapsed="false">
      <c r="A70" s="8"/>
      <c r="B70" s="8"/>
      <c r="C70" s="8"/>
      <c r="D70" s="11" t="str">
        <f aca="false">IF(C70="","",IFERROR(INDEX('GL Master'!$B$6:$B$35,MATCH(C70&amp;"",'GL Master'!$A$6:$A$35,0)),"GL not in master"))</f>
        <v/>
      </c>
      <c r="E70" s="8"/>
      <c r="F70" s="8"/>
      <c r="G70" s="8"/>
      <c r="H70" s="20"/>
      <c r="I70" s="25" t="n">
        <f aca="false">IF(A70="",0,SUMIFS(Actuals!$F$9:$F$208,Actuals!$D$9:$D$208,A70))</f>
        <v>0</v>
      </c>
      <c r="J70" s="26" t="n">
        <f aca="false">IF(A70="",0,COUNTIFS(Actuals!$D$9:$D$208,A70))</f>
        <v>0</v>
      </c>
      <c r="K70" s="27" t="n">
        <f aca="false">IF(A70="",0,I70-N(H70))</f>
        <v>0</v>
      </c>
      <c r="L70" s="28" t="n">
        <f aca="false">IF(N(H70)=0,0,K70/H70)</f>
        <v>0</v>
      </c>
      <c r="M70" s="10" t="str">
        <f aca="false">IF(A70="","",_xlfn.IFS(J70=0,"No invoice yet",ABS(K70)&lt;=MAX(Settings!$C$9,Settings!$C$8*ABS(N(H70))),"Within tolerance",K70&gt;0,"Under-provided",TRUE(),"Over-provided"))</f>
        <v/>
      </c>
    </row>
    <row r="71" customFormat="false" ht="15" hidden="false" customHeight="false" outlineLevel="0" collapsed="false">
      <c r="A71" s="8"/>
      <c r="B71" s="8"/>
      <c r="C71" s="8"/>
      <c r="D71" s="11" t="str">
        <f aca="false">IF(C71="","",IFERROR(INDEX('GL Master'!$B$6:$B$35,MATCH(C71&amp;"",'GL Master'!$A$6:$A$35,0)),"GL not in master"))</f>
        <v/>
      </c>
      <c r="E71" s="8"/>
      <c r="F71" s="8"/>
      <c r="G71" s="8"/>
      <c r="H71" s="20"/>
      <c r="I71" s="25" t="n">
        <f aca="false">IF(A71="",0,SUMIFS(Actuals!$F$9:$F$208,Actuals!$D$9:$D$208,A71))</f>
        <v>0</v>
      </c>
      <c r="J71" s="26" t="n">
        <f aca="false">IF(A71="",0,COUNTIFS(Actuals!$D$9:$D$208,A71))</f>
        <v>0</v>
      </c>
      <c r="K71" s="27" t="n">
        <f aca="false">IF(A71="",0,I71-N(H71))</f>
        <v>0</v>
      </c>
      <c r="L71" s="28" t="n">
        <f aca="false">IF(N(H71)=0,0,K71/H71)</f>
        <v>0</v>
      </c>
      <c r="M71" s="10" t="str">
        <f aca="false">IF(A71="","",_xlfn.IFS(J71=0,"No invoice yet",ABS(K71)&lt;=MAX(Settings!$C$9,Settings!$C$8*ABS(N(H71))),"Within tolerance",K71&gt;0,"Under-provided",TRUE(),"Over-provided"))</f>
        <v/>
      </c>
    </row>
    <row r="72" customFormat="false" ht="15" hidden="false" customHeight="false" outlineLevel="0" collapsed="false">
      <c r="A72" s="8"/>
      <c r="B72" s="8"/>
      <c r="C72" s="8"/>
      <c r="D72" s="11" t="str">
        <f aca="false">IF(C72="","",IFERROR(INDEX('GL Master'!$B$6:$B$35,MATCH(C72&amp;"",'GL Master'!$A$6:$A$35,0)),"GL not in master"))</f>
        <v/>
      </c>
      <c r="E72" s="8"/>
      <c r="F72" s="8"/>
      <c r="G72" s="8"/>
      <c r="H72" s="20"/>
      <c r="I72" s="25" t="n">
        <f aca="false">IF(A72="",0,SUMIFS(Actuals!$F$9:$F$208,Actuals!$D$9:$D$208,A72))</f>
        <v>0</v>
      </c>
      <c r="J72" s="26" t="n">
        <f aca="false">IF(A72="",0,COUNTIFS(Actuals!$D$9:$D$208,A72))</f>
        <v>0</v>
      </c>
      <c r="K72" s="27" t="n">
        <f aca="false">IF(A72="",0,I72-N(H72))</f>
        <v>0</v>
      </c>
      <c r="L72" s="28" t="n">
        <f aca="false">IF(N(H72)=0,0,K72/H72)</f>
        <v>0</v>
      </c>
      <c r="M72" s="10" t="str">
        <f aca="false">IF(A72="","",_xlfn.IFS(J72=0,"No invoice yet",ABS(K72)&lt;=MAX(Settings!$C$9,Settings!$C$8*ABS(N(H72))),"Within tolerance",K72&gt;0,"Under-provided",TRUE(),"Over-provided"))</f>
        <v/>
      </c>
    </row>
    <row r="73" customFormat="false" ht="15" hidden="false" customHeight="false" outlineLevel="0" collapsed="false">
      <c r="A73" s="8"/>
      <c r="B73" s="8"/>
      <c r="C73" s="8"/>
      <c r="D73" s="11" t="str">
        <f aca="false">IF(C73="","",IFERROR(INDEX('GL Master'!$B$6:$B$35,MATCH(C73&amp;"",'GL Master'!$A$6:$A$35,0)),"GL not in master"))</f>
        <v/>
      </c>
      <c r="E73" s="8"/>
      <c r="F73" s="8"/>
      <c r="G73" s="8"/>
      <c r="H73" s="20"/>
      <c r="I73" s="25" t="n">
        <f aca="false">IF(A73="",0,SUMIFS(Actuals!$F$9:$F$208,Actuals!$D$9:$D$208,A73))</f>
        <v>0</v>
      </c>
      <c r="J73" s="26" t="n">
        <f aca="false">IF(A73="",0,COUNTIFS(Actuals!$D$9:$D$208,A73))</f>
        <v>0</v>
      </c>
      <c r="K73" s="27" t="n">
        <f aca="false">IF(A73="",0,I73-N(H73))</f>
        <v>0</v>
      </c>
      <c r="L73" s="28" t="n">
        <f aca="false">IF(N(H73)=0,0,K73/H73)</f>
        <v>0</v>
      </c>
      <c r="M73" s="10" t="str">
        <f aca="false">IF(A73="","",_xlfn.IFS(J73=0,"No invoice yet",ABS(K73)&lt;=MAX(Settings!$C$9,Settings!$C$8*ABS(N(H73))),"Within tolerance",K73&gt;0,"Under-provided",TRUE(),"Over-provided"))</f>
        <v/>
      </c>
    </row>
    <row r="74" customFormat="false" ht="15" hidden="false" customHeight="false" outlineLevel="0" collapsed="false">
      <c r="A74" s="8"/>
      <c r="B74" s="8"/>
      <c r="C74" s="8"/>
      <c r="D74" s="11" t="str">
        <f aca="false">IF(C74="","",IFERROR(INDEX('GL Master'!$B$6:$B$35,MATCH(C74&amp;"",'GL Master'!$A$6:$A$35,0)),"GL not in master"))</f>
        <v/>
      </c>
      <c r="E74" s="8"/>
      <c r="F74" s="8"/>
      <c r="G74" s="8"/>
      <c r="H74" s="20"/>
      <c r="I74" s="25" t="n">
        <f aca="false">IF(A74="",0,SUMIFS(Actuals!$F$9:$F$208,Actuals!$D$9:$D$208,A74))</f>
        <v>0</v>
      </c>
      <c r="J74" s="26" t="n">
        <f aca="false">IF(A74="",0,COUNTIFS(Actuals!$D$9:$D$208,A74))</f>
        <v>0</v>
      </c>
      <c r="K74" s="27" t="n">
        <f aca="false">IF(A74="",0,I74-N(H74))</f>
        <v>0</v>
      </c>
      <c r="L74" s="28" t="n">
        <f aca="false">IF(N(H74)=0,0,K74/H74)</f>
        <v>0</v>
      </c>
      <c r="M74" s="10" t="str">
        <f aca="false">IF(A74="","",_xlfn.IFS(J74=0,"No invoice yet",ABS(K74)&lt;=MAX(Settings!$C$9,Settings!$C$8*ABS(N(H74))),"Within tolerance",K74&gt;0,"Under-provided",TRUE(),"Over-provided"))</f>
        <v/>
      </c>
    </row>
    <row r="75" customFormat="false" ht="15" hidden="false" customHeight="false" outlineLevel="0" collapsed="false">
      <c r="A75" s="8"/>
      <c r="B75" s="8"/>
      <c r="C75" s="8"/>
      <c r="D75" s="11" t="str">
        <f aca="false">IF(C75="","",IFERROR(INDEX('GL Master'!$B$6:$B$35,MATCH(C75&amp;"",'GL Master'!$A$6:$A$35,0)),"GL not in master"))</f>
        <v/>
      </c>
      <c r="E75" s="8"/>
      <c r="F75" s="8"/>
      <c r="G75" s="8"/>
      <c r="H75" s="20"/>
      <c r="I75" s="25" t="n">
        <f aca="false">IF(A75="",0,SUMIFS(Actuals!$F$9:$F$208,Actuals!$D$9:$D$208,A75))</f>
        <v>0</v>
      </c>
      <c r="J75" s="26" t="n">
        <f aca="false">IF(A75="",0,COUNTIFS(Actuals!$D$9:$D$208,A75))</f>
        <v>0</v>
      </c>
      <c r="K75" s="27" t="n">
        <f aca="false">IF(A75="",0,I75-N(H75))</f>
        <v>0</v>
      </c>
      <c r="L75" s="28" t="n">
        <f aca="false">IF(N(H75)=0,0,K75/H75)</f>
        <v>0</v>
      </c>
      <c r="M75" s="10" t="str">
        <f aca="false">IF(A75="","",_xlfn.IFS(J75=0,"No invoice yet",ABS(K75)&lt;=MAX(Settings!$C$9,Settings!$C$8*ABS(N(H75))),"Within tolerance",K75&gt;0,"Under-provided",TRUE(),"Over-provided"))</f>
        <v/>
      </c>
    </row>
    <row r="76" customFormat="false" ht="15" hidden="false" customHeight="false" outlineLevel="0" collapsed="false">
      <c r="A76" s="8"/>
      <c r="B76" s="8"/>
      <c r="C76" s="8"/>
      <c r="D76" s="11" t="str">
        <f aca="false">IF(C76="","",IFERROR(INDEX('GL Master'!$B$6:$B$35,MATCH(C76&amp;"",'GL Master'!$A$6:$A$35,0)),"GL not in master"))</f>
        <v/>
      </c>
      <c r="E76" s="8"/>
      <c r="F76" s="8"/>
      <c r="G76" s="8"/>
      <c r="H76" s="20"/>
      <c r="I76" s="25" t="n">
        <f aca="false">IF(A76="",0,SUMIFS(Actuals!$F$9:$F$208,Actuals!$D$9:$D$208,A76))</f>
        <v>0</v>
      </c>
      <c r="J76" s="26" t="n">
        <f aca="false">IF(A76="",0,COUNTIFS(Actuals!$D$9:$D$208,A76))</f>
        <v>0</v>
      </c>
      <c r="K76" s="27" t="n">
        <f aca="false">IF(A76="",0,I76-N(H76))</f>
        <v>0</v>
      </c>
      <c r="L76" s="28" t="n">
        <f aca="false">IF(N(H76)=0,0,K76/H76)</f>
        <v>0</v>
      </c>
      <c r="M76" s="10" t="str">
        <f aca="false">IF(A76="","",_xlfn.IFS(J76=0,"No invoice yet",ABS(K76)&lt;=MAX(Settings!$C$9,Settings!$C$8*ABS(N(H76))),"Within tolerance",K76&gt;0,"Under-provided",TRUE(),"Over-provided"))</f>
        <v/>
      </c>
    </row>
    <row r="77" customFormat="false" ht="15" hidden="false" customHeight="false" outlineLevel="0" collapsed="false">
      <c r="A77" s="8"/>
      <c r="B77" s="8"/>
      <c r="C77" s="8"/>
      <c r="D77" s="11" t="str">
        <f aca="false">IF(C77="","",IFERROR(INDEX('GL Master'!$B$6:$B$35,MATCH(C77&amp;"",'GL Master'!$A$6:$A$35,0)),"GL not in master"))</f>
        <v/>
      </c>
      <c r="E77" s="8"/>
      <c r="F77" s="8"/>
      <c r="G77" s="8"/>
      <c r="H77" s="20"/>
      <c r="I77" s="25" t="n">
        <f aca="false">IF(A77="",0,SUMIFS(Actuals!$F$9:$F$208,Actuals!$D$9:$D$208,A77))</f>
        <v>0</v>
      </c>
      <c r="J77" s="26" t="n">
        <f aca="false">IF(A77="",0,COUNTIFS(Actuals!$D$9:$D$208,A77))</f>
        <v>0</v>
      </c>
      <c r="K77" s="27" t="n">
        <f aca="false">IF(A77="",0,I77-N(H77))</f>
        <v>0</v>
      </c>
      <c r="L77" s="28" t="n">
        <f aca="false">IF(N(H77)=0,0,K77/H77)</f>
        <v>0</v>
      </c>
      <c r="M77" s="10" t="str">
        <f aca="false">IF(A77="","",_xlfn.IFS(J77=0,"No invoice yet",ABS(K77)&lt;=MAX(Settings!$C$9,Settings!$C$8*ABS(N(H77))),"Within tolerance",K77&gt;0,"Under-provided",TRUE(),"Over-provided"))</f>
        <v/>
      </c>
    </row>
    <row r="78" customFormat="false" ht="15" hidden="false" customHeight="false" outlineLevel="0" collapsed="false">
      <c r="A78" s="8"/>
      <c r="B78" s="8"/>
      <c r="C78" s="8"/>
      <c r="D78" s="11" t="str">
        <f aca="false">IF(C78="","",IFERROR(INDEX('GL Master'!$B$6:$B$35,MATCH(C78&amp;"",'GL Master'!$A$6:$A$35,0)),"GL not in master"))</f>
        <v/>
      </c>
      <c r="E78" s="8"/>
      <c r="F78" s="8"/>
      <c r="G78" s="8"/>
      <c r="H78" s="20"/>
      <c r="I78" s="25" t="n">
        <f aca="false">IF(A78="",0,SUMIFS(Actuals!$F$9:$F$208,Actuals!$D$9:$D$208,A78))</f>
        <v>0</v>
      </c>
      <c r="J78" s="26" t="n">
        <f aca="false">IF(A78="",0,COUNTIFS(Actuals!$D$9:$D$208,A78))</f>
        <v>0</v>
      </c>
      <c r="K78" s="27" t="n">
        <f aca="false">IF(A78="",0,I78-N(H78))</f>
        <v>0</v>
      </c>
      <c r="L78" s="28" t="n">
        <f aca="false">IF(N(H78)=0,0,K78/H78)</f>
        <v>0</v>
      </c>
      <c r="M78" s="10" t="str">
        <f aca="false">IF(A78="","",_xlfn.IFS(J78=0,"No invoice yet",ABS(K78)&lt;=MAX(Settings!$C$9,Settings!$C$8*ABS(N(H78))),"Within tolerance",K78&gt;0,"Under-provided",TRUE(),"Over-provided"))</f>
        <v/>
      </c>
    </row>
    <row r="79" customFormat="false" ht="15" hidden="false" customHeight="false" outlineLevel="0" collapsed="false">
      <c r="A79" s="8"/>
      <c r="B79" s="8"/>
      <c r="C79" s="8"/>
      <c r="D79" s="11" t="str">
        <f aca="false">IF(C79="","",IFERROR(INDEX('GL Master'!$B$6:$B$35,MATCH(C79&amp;"",'GL Master'!$A$6:$A$35,0)),"GL not in master"))</f>
        <v/>
      </c>
      <c r="E79" s="8"/>
      <c r="F79" s="8"/>
      <c r="G79" s="8"/>
      <c r="H79" s="20"/>
      <c r="I79" s="25" t="n">
        <f aca="false">IF(A79="",0,SUMIFS(Actuals!$F$9:$F$208,Actuals!$D$9:$D$208,A79))</f>
        <v>0</v>
      </c>
      <c r="J79" s="26" t="n">
        <f aca="false">IF(A79="",0,COUNTIFS(Actuals!$D$9:$D$208,A79))</f>
        <v>0</v>
      </c>
      <c r="K79" s="27" t="n">
        <f aca="false">IF(A79="",0,I79-N(H79))</f>
        <v>0</v>
      </c>
      <c r="L79" s="28" t="n">
        <f aca="false">IF(N(H79)=0,0,K79/H79)</f>
        <v>0</v>
      </c>
      <c r="M79" s="10" t="str">
        <f aca="false">IF(A79="","",_xlfn.IFS(J79=0,"No invoice yet",ABS(K79)&lt;=MAX(Settings!$C$9,Settings!$C$8*ABS(N(H79))),"Within tolerance",K79&gt;0,"Under-provided",TRUE(),"Over-provided"))</f>
        <v/>
      </c>
    </row>
    <row r="80" customFormat="false" ht="15" hidden="false" customHeight="false" outlineLevel="0" collapsed="false">
      <c r="A80" s="8"/>
      <c r="B80" s="8"/>
      <c r="C80" s="8"/>
      <c r="D80" s="11" t="str">
        <f aca="false">IF(C80="","",IFERROR(INDEX('GL Master'!$B$6:$B$35,MATCH(C80&amp;"",'GL Master'!$A$6:$A$35,0)),"GL not in master"))</f>
        <v/>
      </c>
      <c r="E80" s="8"/>
      <c r="F80" s="8"/>
      <c r="G80" s="8"/>
      <c r="H80" s="20"/>
      <c r="I80" s="25" t="n">
        <f aca="false">IF(A80="",0,SUMIFS(Actuals!$F$9:$F$208,Actuals!$D$9:$D$208,A80))</f>
        <v>0</v>
      </c>
      <c r="J80" s="26" t="n">
        <f aca="false">IF(A80="",0,COUNTIFS(Actuals!$D$9:$D$208,A80))</f>
        <v>0</v>
      </c>
      <c r="K80" s="27" t="n">
        <f aca="false">IF(A80="",0,I80-N(H80))</f>
        <v>0</v>
      </c>
      <c r="L80" s="28" t="n">
        <f aca="false">IF(N(H80)=0,0,K80/H80)</f>
        <v>0</v>
      </c>
      <c r="M80" s="10" t="str">
        <f aca="false">IF(A80="","",_xlfn.IFS(J80=0,"No invoice yet",ABS(K80)&lt;=MAX(Settings!$C$9,Settings!$C$8*ABS(N(H80))),"Within tolerance",K80&gt;0,"Under-provided",TRUE(),"Over-provided"))</f>
        <v/>
      </c>
    </row>
    <row r="81" customFormat="false" ht="15" hidden="false" customHeight="false" outlineLevel="0" collapsed="false">
      <c r="A81" s="8"/>
      <c r="B81" s="8"/>
      <c r="C81" s="8"/>
      <c r="D81" s="11" t="str">
        <f aca="false">IF(C81="","",IFERROR(INDEX('GL Master'!$B$6:$B$35,MATCH(C81&amp;"",'GL Master'!$A$6:$A$35,0)),"GL not in master"))</f>
        <v/>
      </c>
      <c r="E81" s="8"/>
      <c r="F81" s="8"/>
      <c r="G81" s="8"/>
      <c r="H81" s="20"/>
      <c r="I81" s="25" t="n">
        <f aca="false">IF(A81="",0,SUMIFS(Actuals!$F$9:$F$208,Actuals!$D$9:$D$208,A81))</f>
        <v>0</v>
      </c>
      <c r="J81" s="26" t="n">
        <f aca="false">IF(A81="",0,COUNTIFS(Actuals!$D$9:$D$208,A81))</f>
        <v>0</v>
      </c>
      <c r="K81" s="27" t="n">
        <f aca="false">IF(A81="",0,I81-N(H81))</f>
        <v>0</v>
      </c>
      <c r="L81" s="28" t="n">
        <f aca="false">IF(N(H81)=0,0,K81/H81)</f>
        <v>0</v>
      </c>
      <c r="M81" s="10" t="str">
        <f aca="false">IF(A81="","",_xlfn.IFS(J81=0,"No invoice yet",ABS(K81)&lt;=MAX(Settings!$C$9,Settings!$C$8*ABS(N(H81))),"Within tolerance",K81&gt;0,"Under-provided",TRUE(),"Over-provided"))</f>
        <v/>
      </c>
    </row>
    <row r="82" customFormat="false" ht="15" hidden="false" customHeight="false" outlineLevel="0" collapsed="false">
      <c r="A82" s="8"/>
      <c r="B82" s="8"/>
      <c r="C82" s="8"/>
      <c r="D82" s="11" t="str">
        <f aca="false">IF(C82="","",IFERROR(INDEX('GL Master'!$B$6:$B$35,MATCH(C82&amp;"",'GL Master'!$A$6:$A$35,0)),"GL not in master"))</f>
        <v/>
      </c>
      <c r="E82" s="8"/>
      <c r="F82" s="8"/>
      <c r="G82" s="8"/>
      <c r="H82" s="20"/>
      <c r="I82" s="25" t="n">
        <f aca="false">IF(A82="",0,SUMIFS(Actuals!$F$9:$F$208,Actuals!$D$9:$D$208,A82))</f>
        <v>0</v>
      </c>
      <c r="J82" s="26" t="n">
        <f aca="false">IF(A82="",0,COUNTIFS(Actuals!$D$9:$D$208,A82))</f>
        <v>0</v>
      </c>
      <c r="K82" s="27" t="n">
        <f aca="false">IF(A82="",0,I82-N(H82))</f>
        <v>0</v>
      </c>
      <c r="L82" s="28" t="n">
        <f aca="false">IF(N(H82)=0,0,K82/H82)</f>
        <v>0</v>
      </c>
      <c r="M82" s="10" t="str">
        <f aca="false">IF(A82="","",_xlfn.IFS(J82=0,"No invoice yet",ABS(K82)&lt;=MAX(Settings!$C$9,Settings!$C$8*ABS(N(H82))),"Within tolerance",K82&gt;0,"Under-provided",TRUE(),"Over-provided"))</f>
        <v/>
      </c>
    </row>
    <row r="83" customFormat="false" ht="15" hidden="false" customHeight="false" outlineLevel="0" collapsed="false">
      <c r="A83" s="8"/>
      <c r="B83" s="8"/>
      <c r="C83" s="8"/>
      <c r="D83" s="11" t="str">
        <f aca="false">IF(C83="","",IFERROR(INDEX('GL Master'!$B$6:$B$35,MATCH(C83&amp;"",'GL Master'!$A$6:$A$35,0)),"GL not in master"))</f>
        <v/>
      </c>
      <c r="E83" s="8"/>
      <c r="F83" s="8"/>
      <c r="G83" s="8"/>
      <c r="H83" s="20"/>
      <c r="I83" s="25" t="n">
        <f aca="false">IF(A83="",0,SUMIFS(Actuals!$F$9:$F$208,Actuals!$D$9:$D$208,A83))</f>
        <v>0</v>
      </c>
      <c r="J83" s="26" t="n">
        <f aca="false">IF(A83="",0,COUNTIFS(Actuals!$D$9:$D$208,A83))</f>
        <v>0</v>
      </c>
      <c r="K83" s="27" t="n">
        <f aca="false">IF(A83="",0,I83-N(H83))</f>
        <v>0</v>
      </c>
      <c r="L83" s="28" t="n">
        <f aca="false">IF(N(H83)=0,0,K83/H83)</f>
        <v>0</v>
      </c>
      <c r="M83" s="10" t="str">
        <f aca="false">IF(A83="","",_xlfn.IFS(J83=0,"No invoice yet",ABS(K83)&lt;=MAX(Settings!$C$9,Settings!$C$8*ABS(N(H83))),"Within tolerance",K83&gt;0,"Under-provided",TRUE(),"Over-provided"))</f>
        <v/>
      </c>
    </row>
    <row r="84" customFormat="false" ht="15" hidden="false" customHeight="false" outlineLevel="0" collapsed="false">
      <c r="A84" s="8"/>
      <c r="B84" s="8"/>
      <c r="C84" s="8"/>
      <c r="D84" s="11" t="str">
        <f aca="false">IF(C84="","",IFERROR(INDEX('GL Master'!$B$6:$B$35,MATCH(C84&amp;"",'GL Master'!$A$6:$A$35,0)),"GL not in master"))</f>
        <v/>
      </c>
      <c r="E84" s="8"/>
      <c r="F84" s="8"/>
      <c r="G84" s="8"/>
      <c r="H84" s="20"/>
      <c r="I84" s="25" t="n">
        <f aca="false">IF(A84="",0,SUMIFS(Actuals!$F$9:$F$208,Actuals!$D$9:$D$208,A84))</f>
        <v>0</v>
      </c>
      <c r="J84" s="26" t="n">
        <f aca="false">IF(A84="",0,COUNTIFS(Actuals!$D$9:$D$208,A84))</f>
        <v>0</v>
      </c>
      <c r="K84" s="27" t="n">
        <f aca="false">IF(A84="",0,I84-N(H84))</f>
        <v>0</v>
      </c>
      <c r="L84" s="28" t="n">
        <f aca="false">IF(N(H84)=0,0,K84/H84)</f>
        <v>0</v>
      </c>
      <c r="M84" s="10" t="str">
        <f aca="false">IF(A84="","",_xlfn.IFS(J84=0,"No invoice yet",ABS(K84)&lt;=MAX(Settings!$C$9,Settings!$C$8*ABS(N(H84))),"Within tolerance",K84&gt;0,"Under-provided",TRUE(),"Over-provided"))</f>
        <v/>
      </c>
    </row>
    <row r="85" customFormat="false" ht="15" hidden="false" customHeight="false" outlineLevel="0" collapsed="false">
      <c r="A85" s="8"/>
      <c r="B85" s="8"/>
      <c r="C85" s="8"/>
      <c r="D85" s="11" t="str">
        <f aca="false">IF(C85="","",IFERROR(INDEX('GL Master'!$B$6:$B$35,MATCH(C85&amp;"",'GL Master'!$A$6:$A$35,0)),"GL not in master"))</f>
        <v/>
      </c>
      <c r="E85" s="8"/>
      <c r="F85" s="8"/>
      <c r="G85" s="8"/>
      <c r="H85" s="20"/>
      <c r="I85" s="25" t="n">
        <f aca="false">IF(A85="",0,SUMIFS(Actuals!$F$9:$F$208,Actuals!$D$9:$D$208,A85))</f>
        <v>0</v>
      </c>
      <c r="J85" s="26" t="n">
        <f aca="false">IF(A85="",0,COUNTIFS(Actuals!$D$9:$D$208,A85))</f>
        <v>0</v>
      </c>
      <c r="K85" s="27" t="n">
        <f aca="false">IF(A85="",0,I85-N(H85))</f>
        <v>0</v>
      </c>
      <c r="L85" s="28" t="n">
        <f aca="false">IF(N(H85)=0,0,K85/H85)</f>
        <v>0</v>
      </c>
      <c r="M85" s="10" t="str">
        <f aca="false">IF(A85="","",_xlfn.IFS(J85=0,"No invoice yet",ABS(K85)&lt;=MAX(Settings!$C$9,Settings!$C$8*ABS(N(H85))),"Within tolerance",K85&gt;0,"Under-provided",TRUE(),"Over-provided"))</f>
        <v/>
      </c>
    </row>
    <row r="86" customFormat="false" ht="15" hidden="false" customHeight="false" outlineLevel="0" collapsed="false">
      <c r="A86" s="8"/>
      <c r="B86" s="8"/>
      <c r="C86" s="8"/>
      <c r="D86" s="11" t="str">
        <f aca="false">IF(C86="","",IFERROR(INDEX('GL Master'!$B$6:$B$35,MATCH(C86&amp;"",'GL Master'!$A$6:$A$35,0)),"GL not in master"))</f>
        <v/>
      </c>
      <c r="E86" s="8"/>
      <c r="F86" s="8"/>
      <c r="G86" s="8"/>
      <c r="H86" s="20"/>
      <c r="I86" s="25" t="n">
        <f aca="false">IF(A86="",0,SUMIFS(Actuals!$F$9:$F$208,Actuals!$D$9:$D$208,A86))</f>
        <v>0</v>
      </c>
      <c r="J86" s="26" t="n">
        <f aca="false">IF(A86="",0,COUNTIFS(Actuals!$D$9:$D$208,A86))</f>
        <v>0</v>
      </c>
      <c r="K86" s="27" t="n">
        <f aca="false">IF(A86="",0,I86-N(H86))</f>
        <v>0</v>
      </c>
      <c r="L86" s="28" t="n">
        <f aca="false">IF(N(H86)=0,0,K86/H86)</f>
        <v>0</v>
      </c>
      <c r="M86" s="10" t="str">
        <f aca="false">IF(A86="","",_xlfn.IFS(J86=0,"No invoice yet",ABS(K86)&lt;=MAX(Settings!$C$9,Settings!$C$8*ABS(N(H86))),"Within tolerance",K86&gt;0,"Under-provided",TRUE(),"Over-provided"))</f>
        <v/>
      </c>
    </row>
    <row r="87" customFormat="false" ht="15" hidden="false" customHeight="false" outlineLevel="0" collapsed="false">
      <c r="A87" s="8"/>
      <c r="B87" s="8"/>
      <c r="C87" s="8"/>
      <c r="D87" s="11" t="str">
        <f aca="false">IF(C87="","",IFERROR(INDEX('GL Master'!$B$6:$B$35,MATCH(C87&amp;"",'GL Master'!$A$6:$A$35,0)),"GL not in master"))</f>
        <v/>
      </c>
      <c r="E87" s="8"/>
      <c r="F87" s="8"/>
      <c r="G87" s="8"/>
      <c r="H87" s="20"/>
      <c r="I87" s="25" t="n">
        <f aca="false">IF(A87="",0,SUMIFS(Actuals!$F$9:$F$208,Actuals!$D$9:$D$208,A87))</f>
        <v>0</v>
      </c>
      <c r="J87" s="26" t="n">
        <f aca="false">IF(A87="",0,COUNTIFS(Actuals!$D$9:$D$208,A87))</f>
        <v>0</v>
      </c>
      <c r="K87" s="27" t="n">
        <f aca="false">IF(A87="",0,I87-N(H87))</f>
        <v>0</v>
      </c>
      <c r="L87" s="28" t="n">
        <f aca="false">IF(N(H87)=0,0,K87/H87)</f>
        <v>0</v>
      </c>
      <c r="M87" s="10" t="str">
        <f aca="false">IF(A87="","",_xlfn.IFS(J87=0,"No invoice yet",ABS(K87)&lt;=MAX(Settings!$C$9,Settings!$C$8*ABS(N(H87))),"Within tolerance",K87&gt;0,"Under-provided",TRUE(),"Over-provided"))</f>
        <v/>
      </c>
    </row>
    <row r="88" customFormat="false" ht="15" hidden="false" customHeight="false" outlineLevel="0" collapsed="false">
      <c r="A88" s="8"/>
      <c r="B88" s="8"/>
      <c r="C88" s="8"/>
      <c r="D88" s="11" t="str">
        <f aca="false">IF(C88="","",IFERROR(INDEX('GL Master'!$B$6:$B$35,MATCH(C88&amp;"",'GL Master'!$A$6:$A$35,0)),"GL not in master"))</f>
        <v/>
      </c>
      <c r="E88" s="8"/>
      <c r="F88" s="8"/>
      <c r="G88" s="8"/>
      <c r="H88" s="20"/>
      <c r="I88" s="25" t="n">
        <f aca="false">IF(A88="",0,SUMIFS(Actuals!$F$9:$F$208,Actuals!$D$9:$D$208,A88))</f>
        <v>0</v>
      </c>
      <c r="J88" s="26" t="n">
        <f aca="false">IF(A88="",0,COUNTIFS(Actuals!$D$9:$D$208,A88))</f>
        <v>0</v>
      </c>
      <c r="K88" s="27" t="n">
        <f aca="false">IF(A88="",0,I88-N(H88))</f>
        <v>0</v>
      </c>
      <c r="L88" s="28" t="n">
        <f aca="false">IF(N(H88)=0,0,K88/H88)</f>
        <v>0</v>
      </c>
      <c r="M88" s="10" t="str">
        <f aca="false">IF(A88="","",_xlfn.IFS(J88=0,"No invoice yet",ABS(K88)&lt;=MAX(Settings!$C$9,Settings!$C$8*ABS(N(H88))),"Within tolerance",K88&gt;0,"Under-provided",TRUE(),"Over-provided"))</f>
        <v/>
      </c>
    </row>
    <row r="89" customFormat="false" ht="15" hidden="false" customHeight="false" outlineLevel="0" collapsed="false">
      <c r="A89" s="8"/>
      <c r="B89" s="8"/>
      <c r="C89" s="8"/>
      <c r="D89" s="11" t="str">
        <f aca="false">IF(C89="","",IFERROR(INDEX('GL Master'!$B$6:$B$35,MATCH(C89&amp;"",'GL Master'!$A$6:$A$35,0)),"GL not in master"))</f>
        <v/>
      </c>
      <c r="E89" s="8"/>
      <c r="F89" s="8"/>
      <c r="G89" s="8"/>
      <c r="H89" s="20"/>
      <c r="I89" s="25" t="n">
        <f aca="false">IF(A89="",0,SUMIFS(Actuals!$F$9:$F$208,Actuals!$D$9:$D$208,A89))</f>
        <v>0</v>
      </c>
      <c r="J89" s="26" t="n">
        <f aca="false">IF(A89="",0,COUNTIFS(Actuals!$D$9:$D$208,A89))</f>
        <v>0</v>
      </c>
      <c r="K89" s="27" t="n">
        <f aca="false">IF(A89="",0,I89-N(H89))</f>
        <v>0</v>
      </c>
      <c r="L89" s="28" t="n">
        <f aca="false">IF(N(H89)=0,0,K89/H89)</f>
        <v>0</v>
      </c>
      <c r="M89" s="10" t="str">
        <f aca="false">IF(A89="","",_xlfn.IFS(J89=0,"No invoice yet",ABS(K89)&lt;=MAX(Settings!$C$9,Settings!$C$8*ABS(N(H89))),"Within tolerance",K89&gt;0,"Under-provided",TRUE(),"Over-provided"))</f>
        <v/>
      </c>
    </row>
    <row r="90" customFormat="false" ht="15" hidden="false" customHeight="false" outlineLevel="0" collapsed="false">
      <c r="A90" s="8"/>
      <c r="B90" s="8"/>
      <c r="C90" s="8"/>
      <c r="D90" s="11" t="str">
        <f aca="false">IF(C90="","",IFERROR(INDEX('GL Master'!$B$6:$B$35,MATCH(C90&amp;"",'GL Master'!$A$6:$A$35,0)),"GL not in master"))</f>
        <v/>
      </c>
      <c r="E90" s="8"/>
      <c r="F90" s="8"/>
      <c r="G90" s="8"/>
      <c r="H90" s="20"/>
      <c r="I90" s="25" t="n">
        <f aca="false">IF(A90="",0,SUMIFS(Actuals!$F$9:$F$208,Actuals!$D$9:$D$208,A90))</f>
        <v>0</v>
      </c>
      <c r="J90" s="26" t="n">
        <f aca="false">IF(A90="",0,COUNTIFS(Actuals!$D$9:$D$208,A90))</f>
        <v>0</v>
      </c>
      <c r="K90" s="27" t="n">
        <f aca="false">IF(A90="",0,I90-N(H90))</f>
        <v>0</v>
      </c>
      <c r="L90" s="28" t="n">
        <f aca="false">IF(N(H90)=0,0,K90/H90)</f>
        <v>0</v>
      </c>
      <c r="M90" s="10" t="str">
        <f aca="false">IF(A90="","",_xlfn.IFS(J90=0,"No invoice yet",ABS(K90)&lt;=MAX(Settings!$C$9,Settings!$C$8*ABS(N(H90))),"Within tolerance",K90&gt;0,"Under-provided",TRUE(),"Over-provided"))</f>
        <v/>
      </c>
    </row>
    <row r="91" customFormat="false" ht="15" hidden="false" customHeight="false" outlineLevel="0" collapsed="false">
      <c r="A91" s="8"/>
      <c r="B91" s="8"/>
      <c r="C91" s="8"/>
      <c r="D91" s="11" t="str">
        <f aca="false">IF(C91="","",IFERROR(INDEX('GL Master'!$B$6:$B$35,MATCH(C91&amp;"",'GL Master'!$A$6:$A$35,0)),"GL not in master"))</f>
        <v/>
      </c>
      <c r="E91" s="8"/>
      <c r="F91" s="8"/>
      <c r="G91" s="8"/>
      <c r="H91" s="20"/>
      <c r="I91" s="25" t="n">
        <f aca="false">IF(A91="",0,SUMIFS(Actuals!$F$9:$F$208,Actuals!$D$9:$D$208,A91))</f>
        <v>0</v>
      </c>
      <c r="J91" s="26" t="n">
        <f aca="false">IF(A91="",0,COUNTIFS(Actuals!$D$9:$D$208,A91))</f>
        <v>0</v>
      </c>
      <c r="K91" s="27" t="n">
        <f aca="false">IF(A91="",0,I91-N(H91))</f>
        <v>0</v>
      </c>
      <c r="L91" s="28" t="n">
        <f aca="false">IF(N(H91)=0,0,K91/H91)</f>
        <v>0</v>
      </c>
      <c r="M91" s="10" t="str">
        <f aca="false">IF(A91="","",_xlfn.IFS(J91=0,"No invoice yet",ABS(K91)&lt;=MAX(Settings!$C$9,Settings!$C$8*ABS(N(H91))),"Within tolerance",K91&gt;0,"Under-provided",TRUE(),"Over-provided"))</f>
        <v/>
      </c>
    </row>
    <row r="92" customFormat="false" ht="15" hidden="false" customHeight="false" outlineLevel="0" collapsed="false">
      <c r="A92" s="8"/>
      <c r="B92" s="8"/>
      <c r="C92" s="8"/>
      <c r="D92" s="11" t="str">
        <f aca="false">IF(C92="","",IFERROR(INDEX('GL Master'!$B$6:$B$35,MATCH(C92&amp;"",'GL Master'!$A$6:$A$35,0)),"GL not in master"))</f>
        <v/>
      </c>
      <c r="E92" s="8"/>
      <c r="F92" s="8"/>
      <c r="G92" s="8"/>
      <c r="H92" s="20"/>
      <c r="I92" s="25" t="n">
        <f aca="false">IF(A92="",0,SUMIFS(Actuals!$F$9:$F$208,Actuals!$D$9:$D$208,A92))</f>
        <v>0</v>
      </c>
      <c r="J92" s="26" t="n">
        <f aca="false">IF(A92="",0,COUNTIFS(Actuals!$D$9:$D$208,A92))</f>
        <v>0</v>
      </c>
      <c r="K92" s="27" t="n">
        <f aca="false">IF(A92="",0,I92-N(H92))</f>
        <v>0</v>
      </c>
      <c r="L92" s="28" t="n">
        <f aca="false">IF(N(H92)=0,0,K92/H92)</f>
        <v>0</v>
      </c>
      <c r="M92" s="10" t="str">
        <f aca="false">IF(A92="","",_xlfn.IFS(J92=0,"No invoice yet",ABS(K92)&lt;=MAX(Settings!$C$9,Settings!$C$8*ABS(N(H92))),"Within tolerance",K92&gt;0,"Under-provided",TRUE(),"Over-provided"))</f>
        <v/>
      </c>
    </row>
    <row r="93" customFormat="false" ht="15" hidden="false" customHeight="false" outlineLevel="0" collapsed="false">
      <c r="A93" s="8"/>
      <c r="B93" s="8"/>
      <c r="C93" s="8"/>
      <c r="D93" s="11" t="str">
        <f aca="false">IF(C93="","",IFERROR(INDEX('GL Master'!$B$6:$B$35,MATCH(C93&amp;"",'GL Master'!$A$6:$A$35,0)),"GL not in master"))</f>
        <v/>
      </c>
      <c r="E93" s="8"/>
      <c r="F93" s="8"/>
      <c r="G93" s="8"/>
      <c r="H93" s="20"/>
      <c r="I93" s="25" t="n">
        <f aca="false">IF(A93="",0,SUMIFS(Actuals!$F$9:$F$208,Actuals!$D$9:$D$208,A93))</f>
        <v>0</v>
      </c>
      <c r="J93" s="26" t="n">
        <f aca="false">IF(A93="",0,COUNTIFS(Actuals!$D$9:$D$208,A93))</f>
        <v>0</v>
      </c>
      <c r="K93" s="27" t="n">
        <f aca="false">IF(A93="",0,I93-N(H93))</f>
        <v>0</v>
      </c>
      <c r="L93" s="28" t="n">
        <f aca="false">IF(N(H93)=0,0,K93/H93)</f>
        <v>0</v>
      </c>
      <c r="M93" s="10" t="str">
        <f aca="false">IF(A93="","",_xlfn.IFS(J93=0,"No invoice yet",ABS(K93)&lt;=MAX(Settings!$C$9,Settings!$C$8*ABS(N(H93))),"Within tolerance",K93&gt;0,"Under-provided",TRUE(),"Over-provided"))</f>
        <v/>
      </c>
    </row>
    <row r="94" customFormat="false" ht="15" hidden="false" customHeight="false" outlineLevel="0" collapsed="false">
      <c r="A94" s="8"/>
      <c r="B94" s="8"/>
      <c r="C94" s="8"/>
      <c r="D94" s="11" t="str">
        <f aca="false">IF(C94="","",IFERROR(INDEX('GL Master'!$B$6:$B$35,MATCH(C94&amp;"",'GL Master'!$A$6:$A$35,0)),"GL not in master"))</f>
        <v/>
      </c>
      <c r="E94" s="8"/>
      <c r="F94" s="8"/>
      <c r="G94" s="8"/>
      <c r="H94" s="20"/>
      <c r="I94" s="25" t="n">
        <f aca="false">IF(A94="",0,SUMIFS(Actuals!$F$9:$F$208,Actuals!$D$9:$D$208,A94))</f>
        <v>0</v>
      </c>
      <c r="J94" s="26" t="n">
        <f aca="false">IF(A94="",0,COUNTIFS(Actuals!$D$9:$D$208,A94))</f>
        <v>0</v>
      </c>
      <c r="K94" s="27" t="n">
        <f aca="false">IF(A94="",0,I94-N(H94))</f>
        <v>0</v>
      </c>
      <c r="L94" s="28" t="n">
        <f aca="false">IF(N(H94)=0,0,K94/H94)</f>
        <v>0</v>
      </c>
      <c r="M94" s="10" t="str">
        <f aca="false">IF(A94="","",_xlfn.IFS(J94=0,"No invoice yet",ABS(K94)&lt;=MAX(Settings!$C$9,Settings!$C$8*ABS(N(H94))),"Within tolerance",K94&gt;0,"Under-provided",TRUE(),"Over-provided"))</f>
        <v/>
      </c>
    </row>
    <row r="95" customFormat="false" ht="15" hidden="false" customHeight="false" outlineLevel="0" collapsed="false">
      <c r="A95" s="8"/>
      <c r="B95" s="8"/>
      <c r="C95" s="8"/>
      <c r="D95" s="11" t="str">
        <f aca="false">IF(C95="","",IFERROR(INDEX('GL Master'!$B$6:$B$35,MATCH(C95&amp;"",'GL Master'!$A$6:$A$35,0)),"GL not in master"))</f>
        <v/>
      </c>
      <c r="E95" s="8"/>
      <c r="F95" s="8"/>
      <c r="G95" s="8"/>
      <c r="H95" s="20"/>
      <c r="I95" s="25" t="n">
        <f aca="false">IF(A95="",0,SUMIFS(Actuals!$F$9:$F$208,Actuals!$D$9:$D$208,A95))</f>
        <v>0</v>
      </c>
      <c r="J95" s="26" t="n">
        <f aca="false">IF(A95="",0,COUNTIFS(Actuals!$D$9:$D$208,A95))</f>
        <v>0</v>
      </c>
      <c r="K95" s="27" t="n">
        <f aca="false">IF(A95="",0,I95-N(H95))</f>
        <v>0</v>
      </c>
      <c r="L95" s="28" t="n">
        <f aca="false">IF(N(H95)=0,0,K95/H95)</f>
        <v>0</v>
      </c>
      <c r="M95" s="10" t="str">
        <f aca="false">IF(A95="","",_xlfn.IFS(J95=0,"No invoice yet",ABS(K95)&lt;=MAX(Settings!$C$9,Settings!$C$8*ABS(N(H95))),"Within tolerance",K95&gt;0,"Under-provided",TRUE(),"Over-provided"))</f>
        <v/>
      </c>
    </row>
    <row r="96" customFormat="false" ht="15" hidden="false" customHeight="false" outlineLevel="0" collapsed="false">
      <c r="A96" s="8"/>
      <c r="B96" s="8"/>
      <c r="C96" s="8"/>
      <c r="D96" s="11" t="str">
        <f aca="false">IF(C96="","",IFERROR(INDEX('GL Master'!$B$6:$B$35,MATCH(C96&amp;"",'GL Master'!$A$6:$A$35,0)),"GL not in master"))</f>
        <v/>
      </c>
      <c r="E96" s="8"/>
      <c r="F96" s="8"/>
      <c r="G96" s="8"/>
      <c r="H96" s="20"/>
      <c r="I96" s="25" t="n">
        <f aca="false">IF(A96="",0,SUMIFS(Actuals!$F$9:$F$208,Actuals!$D$9:$D$208,A96))</f>
        <v>0</v>
      </c>
      <c r="J96" s="26" t="n">
        <f aca="false">IF(A96="",0,COUNTIFS(Actuals!$D$9:$D$208,A96))</f>
        <v>0</v>
      </c>
      <c r="K96" s="27" t="n">
        <f aca="false">IF(A96="",0,I96-N(H96))</f>
        <v>0</v>
      </c>
      <c r="L96" s="28" t="n">
        <f aca="false">IF(N(H96)=0,0,K96/H96)</f>
        <v>0</v>
      </c>
      <c r="M96" s="10" t="str">
        <f aca="false">IF(A96="","",_xlfn.IFS(J96=0,"No invoice yet",ABS(K96)&lt;=MAX(Settings!$C$9,Settings!$C$8*ABS(N(H96))),"Within tolerance",K96&gt;0,"Under-provided",TRUE(),"Over-provided"))</f>
        <v/>
      </c>
    </row>
    <row r="97" customFormat="false" ht="15" hidden="false" customHeight="false" outlineLevel="0" collapsed="false">
      <c r="A97" s="8"/>
      <c r="B97" s="8"/>
      <c r="C97" s="8"/>
      <c r="D97" s="11" t="str">
        <f aca="false">IF(C97="","",IFERROR(INDEX('GL Master'!$B$6:$B$35,MATCH(C97&amp;"",'GL Master'!$A$6:$A$35,0)),"GL not in master"))</f>
        <v/>
      </c>
      <c r="E97" s="8"/>
      <c r="F97" s="8"/>
      <c r="G97" s="8"/>
      <c r="H97" s="20"/>
      <c r="I97" s="25" t="n">
        <f aca="false">IF(A97="",0,SUMIFS(Actuals!$F$9:$F$208,Actuals!$D$9:$D$208,A97))</f>
        <v>0</v>
      </c>
      <c r="J97" s="26" t="n">
        <f aca="false">IF(A97="",0,COUNTIFS(Actuals!$D$9:$D$208,A97))</f>
        <v>0</v>
      </c>
      <c r="K97" s="27" t="n">
        <f aca="false">IF(A97="",0,I97-N(H97))</f>
        <v>0</v>
      </c>
      <c r="L97" s="28" t="n">
        <f aca="false">IF(N(H97)=0,0,K97/H97)</f>
        <v>0</v>
      </c>
      <c r="M97" s="10" t="str">
        <f aca="false">IF(A97="","",_xlfn.IFS(J97=0,"No invoice yet",ABS(K97)&lt;=MAX(Settings!$C$9,Settings!$C$8*ABS(N(H97))),"Within tolerance",K97&gt;0,"Under-provided",TRUE(),"Over-provided"))</f>
        <v/>
      </c>
    </row>
    <row r="98" customFormat="false" ht="15" hidden="false" customHeight="false" outlineLevel="0" collapsed="false">
      <c r="A98" s="8"/>
      <c r="B98" s="8"/>
      <c r="C98" s="8"/>
      <c r="D98" s="11" t="str">
        <f aca="false">IF(C98="","",IFERROR(INDEX('GL Master'!$B$6:$B$35,MATCH(C98&amp;"",'GL Master'!$A$6:$A$35,0)),"GL not in master"))</f>
        <v/>
      </c>
      <c r="E98" s="8"/>
      <c r="F98" s="8"/>
      <c r="G98" s="8"/>
      <c r="H98" s="20"/>
      <c r="I98" s="25" t="n">
        <f aca="false">IF(A98="",0,SUMIFS(Actuals!$F$9:$F$208,Actuals!$D$9:$D$208,A98))</f>
        <v>0</v>
      </c>
      <c r="J98" s="26" t="n">
        <f aca="false">IF(A98="",0,COUNTIFS(Actuals!$D$9:$D$208,A98))</f>
        <v>0</v>
      </c>
      <c r="K98" s="27" t="n">
        <f aca="false">IF(A98="",0,I98-N(H98))</f>
        <v>0</v>
      </c>
      <c r="L98" s="28" t="n">
        <f aca="false">IF(N(H98)=0,0,K98/H98)</f>
        <v>0</v>
      </c>
      <c r="M98" s="10" t="str">
        <f aca="false">IF(A98="","",_xlfn.IFS(J98=0,"No invoice yet",ABS(K98)&lt;=MAX(Settings!$C$9,Settings!$C$8*ABS(N(H98))),"Within tolerance",K98&gt;0,"Under-provided",TRUE(),"Over-provided"))</f>
        <v/>
      </c>
    </row>
    <row r="99" customFormat="false" ht="15" hidden="false" customHeight="false" outlineLevel="0" collapsed="false">
      <c r="A99" s="8"/>
      <c r="B99" s="8"/>
      <c r="C99" s="8"/>
      <c r="D99" s="11" t="str">
        <f aca="false">IF(C99="","",IFERROR(INDEX('GL Master'!$B$6:$B$35,MATCH(C99&amp;"",'GL Master'!$A$6:$A$35,0)),"GL not in master"))</f>
        <v/>
      </c>
      <c r="E99" s="8"/>
      <c r="F99" s="8"/>
      <c r="G99" s="8"/>
      <c r="H99" s="20"/>
      <c r="I99" s="25" t="n">
        <f aca="false">IF(A99="",0,SUMIFS(Actuals!$F$9:$F$208,Actuals!$D$9:$D$208,A99))</f>
        <v>0</v>
      </c>
      <c r="J99" s="26" t="n">
        <f aca="false">IF(A99="",0,COUNTIFS(Actuals!$D$9:$D$208,A99))</f>
        <v>0</v>
      </c>
      <c r="K99" s="27" t="n">
        <f aca="false">IF(A99="",0,I99-N(H99))</f>
        <v>0</v>
      </c>
      <c r="L99" s="28" t="n">
        <f aca="false">IF(N(H99)=0,0,K99/H99)</f>
        <v>0</v>
      </c>
      <c r="M99" s="10" t="str">
        <f aca="false">IF(A99="","",_xlfn.IFS(J99=0,"No invoice yet",ABS(K99)&lt;=MAX(Settings!$C$9,Settings!$C$8*ABS(N(H99))),"Within tolerance",K99&gt;0,"Under-provided",TRUE(),"Over-provided"))</f>
        <v/>
      </c>
    </row>
    <row r="100" customFormat="false" ht="15" hidden="false" customHeight="false" outlineLevel="0" collapsed="false">
      <c r="A100" s="8"/>
      <c r="B100" s="8"/>
      <c r="C100" s="8"/>
      <c r="D100" s="11" t="str">
        <f aca="false">IF(C100="","",IFERROR(INDEX('GL Master'!$B$6:$B$35,MATCH(C100&amp;"",'GL Master'!$A$6:$A$35,0)),"GL not in master"))</f>
        <v/>
      </c>
      <c r="E100" s="8"/>
      <c r="F100" s="8"/>
      <c r="G100" s="8"/>
      <c r="H100" s="20"/>
      <c r="I100" s="25" t="n">
        <f aca="false">IF(A100="",0,SUMIFS(Actuals!$F$9:$F$208,Actuals!$D$9:$D$208,A100))</f>
        <v>0</v>
      </c>
      <c r="J100" s="26" t="n">
        <f aca="false">IF(A100="",0,COUNTIFS(Actuals!$D$9:$D$208,A100))</f>
        <v>0</v>
      </c>
      <c r="K100" s="27" t="n">
        <f aca="false">IF(A100="",0,I100-N(H100))</f>
        <v>0</v>
      </c>
      <c r="L100" s="28" t="n">
        <f aca="false">IF(N(H100)=0,0,K100/H100)</f>
        <v>0</v>
      </c>
      <c r="M100" s="10" t="str">
        <f aca="false">IF(A100="","",_xlfn.IFS(J100=0,"No invoice yet",ABS(K100)&lt;=MAX(Settings!$C$9,Settings!$C$8*ABS(N(H100))),"Within tolerance",K100&gt;0,"Under-provided",TRUE(),"Over-provided"))</f>
        <v/>
      </c>
    </row>
    <row r="101" customFormat="false" ht="15" hidden="false" customHeight="false" outlineLevel="0" collapsed="false">
      <c r="A101" s="8"/>
      <c r="B101" s="8"/>
      <c r="C101" s="8"/>
      <c r="D101" s="11" t="str">
        <f aca="false">IF(C101="","",IFERROR(INDEX('GL Master'!$B$6:$B$35,MATCH(C101&amp;"",'GL Master'!$A$6:$A$35,0)),"GL not in master"))</f>
        <v/>
      </c>
      <c r="E101" s="8"/>
      <c r="F101" s="8"/>
      <c r="G101" s="8"/>
      <c r="H101" s="20"/>
      <c r="I101" s="25" t="n">
        <f aca="false">IF(A101="",0,SUMIFS(Actuals!$F$9:$F$208,Actuals!$D$9:$D$208,A101))</f>
        <v>0</v>
      </c>
      <c r="J101" s="26" t="n">
        <f aca="false">IF(A101="",0,COUNTIFS(Actuals!$D$9:$D$208,A101))</f>
        <v>0</v>
      </c>
      <c r="K101" s="27" t="n">
        <f aca="false">IF(A101="",0,I101-N(H101))</f>
        <v>0</v>
      </c>
      <c r="L101" s="28" t="n">
        <f aca="false">IF(N(H101)=0,0,K101/H101)</f>
        <v>0</v>
      </c>
      <c r="M101" s="10" t="str">
        <f aca="false">IF(A101="","",_xlfn.IFS(J101=0,"No invoice yet",ABS(K101)&lt;=MAX(Settings!$C$9,Settings!$C$8*ABS(N(H101))),"Within tolerance",K101&gt;0,"Under-provided",TRUE(),"Over-provided"))</f>
        <v/>
      </c>
    </row>
    <row r="102" customFormat="false" ht="15" hidden="false" customHeight="false" outlineLevel="0" collapsed="false">
      <c r="A102" s="8"/>
      <c r="B102" s="8"/>
      <c r="C102" s="8"/>
      <c r="D102" s="11" t="str">
        <f aca="false">IF(C102="","",IFERROR(INDEX('GL Master'!$B$6:$B$35,MATCH(C102&amp;"",'GL Master'!$A$6:$A$35,0)),"GL not in master"))</f>
        <v/>
      </c>
      <c r="E102" s="8"/>
      <c r="F102" s="8"/>
      <c r="G102" s="8"/>
      <c r="H102" s="20"/>
      <c r="I102" s="25" t="n">
        <f aca="false">IF(A102="",0,SUMIFS(Actuals!$F$9:$F$208,Actuals!$D$9:$D$208,A102))</f>
        <v>0</v>
      </c>
      <c r="J102" s="26" t="n">
        <f aca="false">IF(A102="",0,COUNTIFS(Actuals!$D$9:$D$208,A102))</f>
        <v>0</v>
      </c>
      <c r="K102" s="27" t="n">
        <f aca="false">IF(A102="",0,I102-N(H102))</f>
        <v>0</v>
      </c>
      <c r="L102" s="28" t="n">
        <f aca="false">IF(N(H102)=0,0,K102/H102)</f>
        <v>0</v>
      </c>
      <c r="M102" s="10" t="str">
        <f aca="false">IF(A102="","",_xlfn.IFS(J102=0,"No invoice yet",ABS(K102)&lt;=MAX(Settings!$C$9,Settings!$C$8*ABS(N(H102))),"Within tolerance",K102&gt;0,"Under-provided",TRUE(),"Over-provided"))</f>
        <v/>
      </c>
    </row>
    <row r="103" customFormat="false" ht="15" hidden="false" customHeight="false" outlineLevel="0" collapsed="false">
      <c r="A103" s="8"/>
      <c r="B103" s="8"/>
      <c r="C103" s="8"/>
      <c r="D103" s="11" t="str">
        <f aca="false">IF(C103="","",IFERROR(INDEX('GL Master'!$B$6:$B$35,MATCH(C103&amp;"",'GL Master'!$A$6:$A$35,0)),"GL not in master"))</f>
        <v/>
      </c>
      <c r="E103" s="8"/>
      <c r="F103" s="8"/>
      <c r="G103" s="8"/>
      <c r="H103" s="20"/>
      <c r="I103" s="25" t="n">
        <f aca="false">IF(A103="",0,SUMIFS(Actuals!$F$9:$F$208,Actuals!$D$9:$D$208,A103))</f>
        <v>0</v>
      </c>
      <c r="J103" s="26" t="n">
        <f aca="false">IF(A103="",0,COUNTIFS(Actuals!$D$9:$D$208,A103))</f>
        <v>0</v>
      </c>
      <c r="K103" s="27" t="n">
        <f aca="false">IF(A103="",0,I103-N(H103))</f>
        <v>0</v>
      </c>
      <c r="L103" s="28" t="n">
        <f aca="false">IF(N(H103)=0,0,K103/H103)</f>
        <v>0</v>
      </c>
      <c r="M103" s="10" t="str">
        <f aca="false">IF(A103="","",_xlfn.IFS(J103=0,"No invoice yet",ABS(K103)&lt;=MAX(Settings!$C$9,Settings!$C$8*ABS(N(H103))),"Within tolerance",K103&gt;0,"Under-provided",TRUE(),"Over-provided"))</f>
        <v/>
      </c>
    </row>
    <row r="104" customFormat="false" ht="15" hidden="false" customHeight="false" outlineLevel="0" collapsed="false">
      <c r="A104" s="8"/>
      <c r="B104" s="8"/>
      <c r="C104" s="8"/>
      <c r="D104" s="11" t="str">
        <f aca="false">IF(C104="","",IFERROR(INDEX('GL Master'!$B$6:$B$35,MATCH(C104&amp;"",'GL Master'!$A$6:$A$35,0)),"GL not in master"))</f>
        <v/>
      </c>
      <c r="E104" s="8"/>
      <c r="F104" s="8"/>
      <c r="G104" s="8"/>
      <c r="H104" s="20"/>
      <c r="I104" s="25" t="n">
        <f aca="false">IF(A104="",0,SUMIFS(Actuals!$F$9:$F$208,Actuals!$D$9:$D$208,A104))</f>
        <v>0</v>
      </c>
      <c r="J104" s="26" t="n">
        <f aca="false">IF(A104="",0,COUNTIFS(Actuals!$D$9:$D$208,A104))</f>
        <v>0</v>
      </c>
      <c r="K104" s="27" t="n">
        <f aca="false">IF(A104="",0,I104-N(H104))</f>
        <v>0</v>
      </c>
      <c r="L104" s="28" t="n">
        <f aca="false">IF(N(H104)=0,0,K104/H104)</f>
        <v>0</v>
      </c>
      <c r="M104" s="10" t="str">
        <f aca="false">IF(A104="","",_xlfn.IFS(J104=0,"No invoice yet",ABS(K104)&lt;=MAX(Settings!$C$9,Settings!$C$8*ABS(N(H104))),"Within tolerance",K104&gt;0,"Under-provided",TRUE(),"Over-provided"))</f>
        <v/>
      </c>
    </row>
    <row r="105" customFormat="false" ht="15" hidden="false" customHeight="false" outlineLevel="0" collapsed="false">
      <c r="A105" s="8"/>
      <c r="B105" s="8"/>
      <c r="C105" s="8"/>
      <c r="D105" s="11" t="str">
        <f aca="false">IF(C105="","",IFERROR(INDEX('GL Master'!$B$6:$B$35,MATCH(C105&amp;"",'GL Master'!$A$6:$A$35,0)),"GL not in master"))</f>
        <v/>
      </c>
      <c r="E105" s="8"/>
      <c r="F105" s="8"/>
      <c r="G105" s="8"/>
      <c r="H105" s="20"/>
      <c r="I105" s="25" t="n">
        <f aca="false">IF(A105="",0,SUMIFS(Actuals!$F$9:$F$208,Actuals!$D$9:$D$208,A105))</f>
        <v>0</v>
      </c>
      <c r="J105" s="26" t="n">
        <f aca="false">IF(A105="",0,COUNTIFS(Actuals!$D$9:$D$208,A105))</f>
        <v>0</v>
      </c>
      <c r="K105" s="27" t="n">
        <f aca="false">IF(A105="",0,I105-N(H105))</f>
        <v>0</v>
      </c>
      <c r="L105" s="28" t="n">
        <f aca="false">IF(N(H105)=0,0,K105/H105)</f>
        <v>0</v>
      </c>
      <c r="M105" s="10" t="str">
        <f aca="false">IF(A105="","",_xlfn.IFS(J105=0,"No invoice yet",ABS(K105)&lt;=MAX(Settings!$C$9,Settings!$C$8*ABS(N(H105))),"Within tolerance",K105&gt;0,"Under-provided",TRUE(),"Over-provided"))</f>
        <v/>
      </c>
    </row>
    <row r="106" customFormat="false" ht="15" hidden="false" customHeight="false" outlineLevel="0" collapsed="false">
      <c r="A106" s="8"/>
      <c r="B106" s="8"/>
      <c r="C106" s="8"/>
      <c r="D106" s="11" t="str">
        <f aca="false">IF(C106="","",IFERROR(INDEX('GL Master'!$B$6:$B$35,MATCH(C106&amp;"",'GL Master'!$A$6:$A$35,0)),"GL not in master"))</f>
        <v/>
      </c>
      <c r="E106" s="8"/>
      <c r="F106" s="8"/>
      <c r="G106" s="8"/>
      <c r="H106" s="20"/>
      <c r="I106" s="25" t="n">
        <f aca="false">IF(A106="",0,SUMIFS(Actuals!$F$9:$F$208,Actuals!$D$9:$D$208,A106))</f>
        <v>0</v>
      </c>
      <c r="J106" s="26" t="n">
        <f aca="false">IF(A106="",0,COUNTIFS(Actuals!$D$9:$D$208,A106))</f>
        <v>0</v>
      </c>
      <c r="K106" s="27" t="n">
        <f aca="false">IF(A106="",0,I106-N(H106))</f>
        <v>0</v>
      </c>
      <c r="L106" s="28" t="n">
        <f aca="false">IF(N(H106)=0,0,K106/H106)</f>
        <v>0</v>
      </c>
      <c r="M106" s="10" t="str">
        <f aca="false">IF(A106="","",_xlfn.IFS(J106=0,"No invoice yet",ABS(K106)&lt;=MAX(Settings!$C$9,Settings!$C$8*ABS(N(H106))),"Within tolerance",K106&gt;0,"Under-provided",TRUE(),"Over-provided"))</f>
        <v/>
      </c>
    </row>
    <row r="107" customFormat="false" ht="15" hidden="false" customHeight="false" outlineLevel="0" collapsed="false">
      <c r="A107" s="8"/>
      <c r="B107" s="8"/>
      <c r="C107" s="8"/>
      <c r="D107" s="11" t="str">
        <f aca="false">IF(C107="","",IFERROR(INDEX('GL Master'!$B$6:$B$35,MATCH(C107&amp;"",'GL Master'!$A$6:$A$35,0)),"GL not in master"))</f>
        <v/>
      </c>
      <c r="E107" s="8"/>
      <c r="F107" s="8"/>
      <c r="G107" s="8"/>
      <c r="H107" s="20"/>
      <c r="I107" s="25" t="n">
        <f aca="false">IF(A107="",0,SUMIFS(Actuals!$F$9:$F$208,Actuals!$D$9:$D$208,A107))</f>
        <v>0</v>
      </c>
      <c r="J107" s="26" t="n">
        <f aca="false">IF(A107="",0,COUNTIFS(Actuals!$D$9:$D$208,A107))</f>
        <v>0</v>
      </c>
      <c r="K107" s="27" t="n">
        <f aca="false">IF(A107="",0,I107-N(H107))</f>
        <v>0</v>
      </c>
      <c r="L107" s="28" t="n">
        <f aca="false">IF(N(H107)=0,0,K107/H107)</f>
        <v>0</v>
      </c>
      <c r="M107" s="10" t="str">
        <f aca="false">IF(A107="","",_xlfn.IFS(J107=0,"No invoice yet",ABS(K107)&lt;=MAX(Settings!$C$9,Settings!$C$8*ABS(N(H107))),"Within tolerance",K107&gt;0,"Under-provided",TRUE(),"Over-provided"))</f>
        <v/>
      </c>
    </row>
    <row r="108" customFormat="false" ht="15" hidden="false" customHeight="false" outlineLevel="0" collapsed="false">
      <c r="A108" s="8"/>
      <c r="B108" s="8"/>
      <c r="C108" s="8"/>
      <c r="D108" s="11" t="str">
        <f aca="false">IF(C108="","",IFERROR(INDEX('GL Master'!$B$6:$B$35,MATCH(C108&amp;"",'GL Master'!$A$6:$A$35,0)),"GL not in master"))</f>
        <v/>
      </c>
      <c r="E108" s="8"/>
      <c r="F108" s="8"/>
      <c r="G108" s="8"/>
      <c r="H108" s="20"/>
      <c r="I108" s="25" t="n">
        <f aca="false">IF(A108="",0,SUMIFS(Actuals!$F$9:$F$208,Actuals!$D$9:$D$208,A108))</f>
        <v>0</v>
      </c>
      <c r="J108" s="26" t="n">
        <f aca="false">IF(A108="",0,COUNTIFS(Actuals!$D$9:$D$208,A108))</f>
        <v>0</v>
      </c>
      <c r="K108" s="27" t="n">
        <f aca="false">IF(A108="",0,I108-N(H108))</f>
        <v>0</v>
      </c>
      <c r="L108" s="28" t="n">
        <f aca="false">IF(N(H108)=0,0,K108/H108)</f>
        <v>0</v>
      </c>
      <c r="M108" s="10" t="str">
        <f aca="false">IF(A108="","",_xlfn.IFS(J108=0,"No invoice yet",ABS(K108)&lt;=MAX(Settings!$C$9,Settings!$C$8*ABS(N(H108))),"Within tolerance",K108&gt;0,"Under-provided",TRUE(),"Over-provided"))</f>
        <v/>
      </c>
    </row>
    <row r="110" customFormat="false" ht="15" hidden="false" customHeight="false" outlineLevel="0" collapsed="false">
      <c r="A110" s="14" t="s">
        <v>128</v>
      </c>
      <c r="H110" s="29" t="n">
        <f aca="false">SUM(H9:H108)</f>
        <v>1712000</v>
      </c>
      <c r="I110" s="29" t="n">
        <f aca="false">SUM(I9:I108)</f>
        <v>1663000</v>
      </c>
      <c r="K110" s="29" t="n">
        <f aca="false">SUM(K9:K108)</f>
        <v>-49000</v>
      </c>
      <c r="L110" s="30" t="n">
        <f aca="false">IF(H110=0,0,K110/H110)</f>
        <v>-0.0286214953271028</v>
      </c>
    </row>
  </sheetData>
  <conditionalFormatting sqref="M9:M108">
    <cfRule type="expression" priority="2" aboveAverage="0" equalAverage="0" bottom="0" percent="0" rank="0" text="" dxfId="0">
      <formula>M9="Under-provided"</formula>
    </cfRule>
    <cfRule type="expression" priority="3" aboveAverage="0" equalAverage="0" bottom="0" percent="0" rank="0" text="" dxfId="1">
      <formula>M9="Over-provided"</formula>
    </cfRule>
    <cfRule type="expression" priority="4" aboveAverage="0" equalAverage="0" bottom="0" percent="0" rank="0" text="" dxfId="1">
      <formula>M9="No invoice yet"</formula>
    </cfRule>
    <cfRule type="expression" priority="5" aboveAverage="0" equalAverage="0" bottom="0" percent="0" rank="0" text="" dxfId="2">
      <formula>M9="Within tolerance"</formula>
    </cfRule>
  </conditionalFormatting>
  <dataValidations count="1">
    <dataValidation allowBlank="true" error="Pick a value from the list" errorStyle="stop" errorTitle="Invalid entry" operator="between" showDropDown="false" showErrorMessage="false" showInputMessage="false" sqref="G9:G108" type="list">
      <formula1>"Contract,PO,Estimate,Run-rate"</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2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8" topLeftCell="A9"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3"/>
    <col collapsed="false" customWidth="true" hidden="false" outlineLevel="0" max="2" min="2" style="0" width="26"/>
    <col collapsed="false" customWidth="true" hidden="false" outlineLevel="0" max="4" min="3" style="0" width="12"/>
    <col collapsed="false" customWidth="true" hidden="false" outlineLevel="0" max="5" min="5" style="0" width="10"/>
    <col collapsed="false" customWidth="true" hidden="false" outlineLevel="0" max="6" min="6" style="0" width="13"/>
    <col collapsed="false" customWidth="true" hidden="false" outlineLevel="0" max="7" min="7" style="0" width="26"/>
  </cols>
  <sheetData>
    <row r="1" customFormat="false" ht="17.35" hidden="false" customHeight="false" outlineLevel="0" collapsed="false">
      <c r="A1" s="15" t="s">
        <v>129</v>
      </c>
    </row>
    <row r="2" customFormat="false" ht="15" hidden="false" customHeight="false" outlineLevel="0" collapsed="false">
      <c r="A2" s="16" t="s">
        <v>48</v>
      </c>
    </row>
    <row r="3" customFormat="false" ht="15" hidden="false" customHeight="false" outlineLevel="0" collapsed="false">
      <c r="A3" s="2" t="s">
        <v>130</v>
      </c>
    </row>
    <row r="8" customFormat="false" ht="31.5" hidden="false" customHeight="true" outlineLevel="0" collapsed="false">
      <c r="A8" s="22" t="s">
        <v>131</v>
      </c>
      <c r="B8" s="22" t="s">
        <v>81</v>
      </c>
      <c r="C8" s="22" t="s">
        <v>132</v>
      </c>
      <c r="D8" s="22" t="s">
        <v>133</v>
      </c>
      <c r="E8" s="22" t="s">
        <v>56</v>
      </c>
      <c r="F8" s="22" t="s">
        <v>134</v>
      </c>
      <c r="G8" s="22" t="s">
        <v>135</v>
      </c>
    </row>
    <row r="9" customFormat="false" ht="15" hidden="false" customHeight="false" outlineLevel="0" collapsed="false">
      <c r="A9" s="8" t="s">
        <v>136</v>
      </c>
      <c r="B9" s="8" t="s">
        <v>92</v>
      </c>
      <c r="C9" s="17" t="n">
        <v>46330</v>
      </c>
      <c r="D9" s="8" t="s">
        <v>91</v>
      </c>
      <c r="E9" s="8" t="s">
        <v>58</v>
      </c>
      <c r="F9" s="20" t="n">
        <v>450000</v>
      </c>
      <c r="G9" s="10" t="str">
        <f aca="false">IF(N(F9)=0,"",IF(D9="","Unmatched - no provision",IF(COUNTIF(Provisions!$A$9:$A$108,D9)=0,"Ref not found - check","Matched")))</f>
        <v>Matched</v>
      </c>
    </row>
    <row r="10" customFormat="false" ht="15" hidden="false" customHeight="false" outlineLevel="0" collapsed="false">
      <c r="A10" s="8" t="s">
        <v>137</v>
      </c>
      <c r="B10" s="8" t="s">
        <v>97</v>
      </c>
      <c r="C10" s="17" t="n">
        <v>46335</v>
      </c>
      <c r="D10" s="8" t="s">
        <v>96</v>
      </c>
      <c r="E10" s="8" t="s">
        <v>60</v>
      </c>
      <c r="F10" s="20" t="n">
        <v>348500</v>
      </c>
      <c r="G10" s="10" t="str">
        <f aca="false">IF(N(F10)=0,"",IF(D10="","Unmatched - no provision",IF(COUNTIF(Provisions!$A$9:$A$108,D10)=0,"Ref not found - check","Matched")))</f>
        <v>Matched</v>
      </c>
    </row>
    <row r="11" customFormat="false" ht="15" hidden="false" customHeight="false" outlineLevel="0" collapsed="false">
      <c r="A11" s="8" t="s">
        <v>138</v>
      </c>
      <c r="B11" s="8" t="s">
        <v>101</v>
      </c>
      <c r="C11" s="17" t="n">
        <v>46338</v>
      </c>
      <c r="D11" s="8" t="s">
        <v>100</v>
      </c>
      <c r="E11" s="8" t="s">
        <v>62</v>
      </c>
      <c r="F11" s="20" t="n">
        <v>236000</v>
      </c>
      <c r="G11" s="10" t="str">
        <f aca="false">IF(N(F11)=0,"",IF(D11="","Unmatched - no provision",IF(COUNTIF(Provisions!$A$9:$A$108,D11)=0,"Ref not found - check","Matched")))</f>
        <v>Matched</v>
      </c>
    </row>
    <row r="12" customFormat="false" ht="15" hidden="false" customHeight="false" outlineLevel="0" collapsed="false">
      <c r="A12" s="8" t="s">
        <v>139</v>
      </c>
      <c r="B12" s="8" t="s">
        <v>105</v>
      </c>
      <c r="C12" s="17" t="n">
        <v>46331</v>
      </c>
      <c r="D12" s="8" t="s">
        <v>104</v>
      </c>
      <c r="E12" s="8" t="s">
        <v>64</v>
      </c>
      <c r="F12" s="20" t="n">
        <v>78000</v>
      </c>
      <c r="G12" s="10" t="str">
        <f aca="false">IF(N(F12)=0,"",IF(D12="","Unmatched - no provision",IF(COUNTIF(Provisions!$A$9:$A$108,D12)=0,"Ref not found - check","Matched")))</f>
        <v>Matched</v>
      </c>
    </row>
    <row r="13" customFormat="false" ht="15" hidden="false" customHeight="false" outlineLevel="0" collapsed="false">
      <c r="A13" s="8" t="s">
        <v>140</v>
      </c>
      <c r="B13" s="8" t="s">
        <v>109</v>
      </c>
      <c r="C13" s="17" t="n">
        <v>46329</v>
      </c>
      <c r="D13" s="8" t="s">
        <v>108</v>
      </c>
      <c r="E13" s="8" t="s">
        <v>66</v>
      </c>
      <c r="F13" s="20" t="n">
        <v>15000</v>
      </c>
      <c r="G13" s="10" t="str">
        <f aca="false">IF(N(F13)=0,"",IF(D13="","Unmatched - no provision",IF(COUNTIF(Provisions!$A$9:$A$108,D13)=0,"Ref not found - check","Matched")))</f>
        <v>Matched</v>
      </c>
    </row>
    <row r="14" customFormat="false" ht="15" hidden="false" customHeight="false" outlineLevel="0" collapsed="false">
      <c r="A14" s="8" t="s">
        <v>141</v>
      </c>
      <c r="B14" s="8" t="s">
        <v>109</v>
      </c>
      <c r="C14" s="17" t="n">
        <v>46329</v>
      </c>
      <c r="D14" s="8" t="s">
        <v>108</v>
      </c>
      <c r="E14" s="8" t="s">
        <v>66</v>
      </c>
      <c r="F14" s="20" t="n">
        <v>10000</v>
      </c>
      <c r="G14" s="10" t="str">
        <f aca="false">IF(N(F14)=0,"",IF(D14="","Unmatched - no provision",IF(COUNTIF(Provisions!$A$9:$A$108,D14)=0,"Ref not found - check","Matched")))</f>
        <v>Matched</v>
      </c>
    </row>
    <row r="15" customFormat="false" ht="15" hidden="false" customHeight="false" outlineLevel="0" collapsed="false">
      <c r="A15" s="8" t="s">
        <v>142</v>
      </c>
      <c r="B15" s="8" t="s">
        <v>113</v>
      </c>
      <c r="C15" s="17" t="n">
        <v>46332</v>
      </c>
      <c r="D15" s="8" t="s">
        <v>112</v>
      </c>
      <c r="E15" s="8" t="s">
        <v>68</v>
      </c>
      <c r="F15" s="20" t="n">
        <v>41000</v>
      </c>
      <c r="G15" s="10" t="str">
        <f aca="false">IF(N(F15)=0,"",IF(D15="","Unmatched - no provision",IF(COUNTIF(Provisions!$A$9:$A$108,D15)=0,"Ref not found - check","Matched")))</f>
        <v>Matched</v>
      </c>
    </row>
    <row r="16" customFormat="false" ht="15" hidden="false" customHeight="false" outlineLevel="0" collapsed="false">
      <c r="A16" s="8" t="s">
        <v>143</v>
      </c>
      <c r="B16" s="8" t="s">
        <v>119</v>
      </c>
      <c r="C16" s="17" t="n">
        <v>46336</v>
      </c>
      <c r="D16" s="8" t="s">
        <v>118</v>
      </c>
      <c r="E16" s="8" t="s">
        <v>70</v>
      </c>
      <c r="F16" s="20" t="n">
        <v>110000</v>
      </c>
      <c r="G16" s="10" t="str">
        <f aca="false">IF(N(F16)=0,"",IF(D16="","Unmatched - no provision",IF(COUNTIF(Provisions!$A$9:$A$108,D16)=0,"Ref not found - check","Matched")))</f>
        <v>Matched</v>
      </c>
    </row>
    <row r="17" customFormat="false" ht="15" hidden="false" customHeight="false" outlineLevel="0" collapsed="false">
      <c r="A17" s="8" t="s">
        <v>144</v>
      </c>
      <c r="B17" s="8" t="s">
        <v>123</v>
      </c>
      <c r="C17" s="17" t="n">
        <v>46328</v>
      </c>
      <c r="D17" s="8" t="s">
        <v>122</v>
      </c>
      <c r="E17" s="8" t="s">
        <v>72</v>
      </c>
      <c r="F17" s="20" t="n">
        <v>14500</v>
      </c>
      <c r="G17" s="10" t="str">
        <f aca="false">IF(N(F17)=0,"",IF(D17="","Unmatched - no provision",IF(COUNTIF(Provisions!$A$9:$A$108,D17)=0,"Ref not found - check","Matched")))</f>
        <v>Matched</v>
      </c>
    </row>
    <row r="18" customFormat="false" ht="15" hidden="false" customHeight="false" outlineLevel="0" collapsed="false">
      <c r="A18" s="8" t="s">
        <v>145</v>
      </c>
      <c r="B18" s="8" t="s">
        <v>126</v>
      </c>
      <c r="C18" s="17" t="n">
        <v>46341</v>
      </c>
      <c r="D18" s="8" t="s">
        <v>125</v>
      </c>
      <c r="E18" s="8" t="s">
        <v>62</v>
      </c>
      <c r="F18" s="20" t="n">
        <v>360000</v>
      </c>
      <c r="G18" s="10" t="str">
        <f aca="false">IF(N(F18)=0,"",IF(D18="","Unmatched - no provision",IF(COUNTIF(Provisions!$A$9:$A$108,D18)=0,"Ref not found - check","Matched")))</f>
        <v>Matched</v>
      </c>
    </row>
    <row r="19" customFormat="false" ht="15" hidden="false" customHeight="false" outlineLevel="0" collapsed="false">
      <c r="A19" s="8" t="s">
        <v>146</v>
      </c>
      <c r="B19" s="8" t="s">
        <v>147</v>
      </c>
      <c r="C19" s="17" t="n">
        <v>46333</v>
      </c>
      <c r="D19" s="8"/>
      <c r="E19" s="8" t="s">
        <v>74</v>
      </c>
      <c r="F19" s="20" t="n">
        <v>8500</v>
      </c>
      <c r="G19" s="10" t="str">
        <f aca="false">IF(N(F19)=0,"",IF(D19="","Unmatched - no provision",IF(COUNTIF(Provisions!$A$9:$A$108,D19)=0,"Ref not found - check","Matched")))</f>
        <v>Unmatched - no provision</v>
      </c>
    </row>
    <row r="20" customFormat="false" ht="15" hidden="false" customHeight="false" outlineLevel="0" collapsed="false">
      <c r="A20" s="8"/>
      <c r="B20" s="8"/>
      <c r="C20" s="17"/>
      <c r="D20" s="8"/>
      <c r="E20" s="8"/>
      <c r="F20" s="20"/>
      <c r="G20" s="10" t="str">
        <f aca="false">IF(N(F20)=0,"",IF(D20="","Unmatched - no provision",IF(COUNTIF(Provisions!$A$9:$A$108,D20)=0,"Ref not found - check","Matched")))</f>
        <v/>
      </c>
    </row>
    <row r="21" customFormat="false" ht="15" hidden="false" customHeight="false" outlineLevel="0" collapsed="false">
      <c r="A21" s="8"/>
      <c r="B21" s="8"/>
      <c r="C21" s="17"/>
      <c r="D21" s="8"/>
      <c r="E21" s="8"/>
      <c r="F21" s="20"/>
      <c r="G21" s="10" t="str">
        <f aca="false">IF(N(F21)=0,"",IF(D21="","Unmatched - no provision",IF(COUNTIF(Provisions!$A$9:$A$108,D21)=0,"Ref not found - check","Matched")))</f>
        <v/>
      </c>
    </row>
    <row r="22" customFormat="false" ht="15" hidden="false" customHeight="false" outlineLevel="0" collapsed="false">
      <c r="A22" s="8"/>
      <c r="B22" s="8"/>
      <c r="C22" s="17"/>
      <c r="D22" s="8"/>
      <c r="E22" s="8"/>
      <c r="F22" s="20"/>
      <c r="G22" s="10" t="str">
        <f aca="false">IF(N(F22)=0,"",IF(D22="","Unmatched - no provision",IF(COUNTIF(Provisions!$A$9:$A$108,D22)=0,"Ref not found - check","Matched")))</f>
        <v/>
      </c>
    </row>
    <row r="23" customFormat="false" ht="15" hidden="false" customHeight="false" outlineLevel="0" collapsed="false">
      <c r="A23" s="8"/>
      <c r="B23" s="8"/>
      <c r="C23" s="17"/>
      <c r="D23" s="8"/>
      <c r="E23" s="8"/>
      <c r="F23" s="20"/>
      <c r="G23" s="10" t="str">
        <f aca="false">IF(N(F23)=0,"",IF(D23="","Unmatched - no provision",IF(COUNTIF(Provisions!$A$9:$A$108,D23)=0,"Ref not found - check","Matched")))</f>
        <v/>
      </c>
    </row>
    <row r="24" customFormat="false" ht="15" hidden="false" customHeight="false" outlineLevel="0" collapsed="false">
      <c r="A24" s="8"/>
      <c r="B24" s="8"/>
      <c r="C24" s="17"/>
      <c r="D24" s="8"/>
      <c r="E24" s="8"/>
      <c r="F24" s="20"/>
      <c r="G24" s="10" t="str">
        <f aca="false">IF(N(F24)=0,"",IF(D24="","Unmatched - no provision",IF(COUNTIF(Provisions!$A$9:$A$108,D24)=0,"Ref not found - check","Matched")))</f>
        <v/>
      </c>
    </row>
    <row r="25" customFormat="false" ht="15" hidden="false" customHeight="false" outlineLevel="0" collapsed="false">
      <c r="A25" s="8"/>
      <c r="B25" s="8"/>
      <c r="C25" s="17"/>
      <c r="D25" s="8"/>
      <c r="E25" s="8"/>
      <c r="F25" s="20"/>
      <c r="G25" s="10" t="str">
        <f aca="false">IF(N(F25)=0,"",IF(D25="","Unmatched - no provision",IF(COUNTIF(Provisions!$A$9:$A$108,D25)=0,"Ref not found - check","Matched")))</f>
        <v/>
      </c>
    </row>
    <row r="26" customFormat="false" ht="15" hidden="false" customHeight="false" outlineLevel="0" collapsed="false">
      <c r="A26" s="8"/>
      <c r="B26" s="8"/>
      <c r="C26" s="17"/>
      <c r="D26" s="8"/>
      <c r="E26" s="8"/>
      <c r="F26" s="20"/>
      <c r="G26" s="10" t="str">
        <f aca="false">IF(N(F26)=0,"",IF(D26="","Unmatched - no provision",IF(COUNTIF(Provisions!$A$9:$A$108,D26)=0,"Ref not found - check","Matched")))</f>
        <v/>
      </c>
    </row>
    <row r="27" customFormat="false" ht="15" hidden="false" customHeight="false" outlineLevel="0" collapsed="false">
      <c r="A27" s="8"/>
      <c r="B27" s="8"/>
      <c r="C27" s="17"/>
      <c r="D27" s="8"/>
      <c r="E27" s="8"/>
      <c r="F27" s="20"/>
      <c r="G27" s="10" t="str">
        <f aca="false">IF(N(F27)=0,"",IF(D27="","Unmatched - no provision",IF(COUNTIF(Provisions!$A$9:$A$108,D27)=0,"Ref not found - check","Matched")))</f>
        <v/>
      </c>
    </row>
    <row r="28" customFormat="false" ht="15" hidden="false" customHeight="false" outlineLevel="0" collapsed="false">
      <c r="A28" s="8"/>
      <c r="B28" s="8"/>
      <c r="C28" s="17"/>
      <c r="D28" s="8"/>
      <c r="E28" s="8"/>
      <c r="F28" s="20"/>
      <c r="G28" s="10" t="str">
        <f aca="false">IF(N(F28)=0,"",IF(D28="","Unmatched - no provision",IF(COUNTIF(Provisions!$A$9:$A$108,D28)=0,"Ref not found - check","Matched")))</f>
        <v/>
      </c>
    </row>
    <row r="29" customFormat="false" ht="15" hidden="false" customHeight="false" outlineLevel="0" collapsed="false">
      <c r="A29" s="8"/>
      <c r="B29" s="8"/>
      <c r="C29" s="17"/>
      <c r="D29" s="8"/>
      <c r="E29" s="8"/>
      <c r="F29" s="20"/>
      <c r="G29" s="10" t="str">
        <f aca="false">IF(N(F29)=0,"",IF(D29="","Unmatched - no provision",IF(COUNTIF(Provisions!$A$9:$A$108,D29)=0,"Ref not found - check","Matched")))</f>
        <v/>
      </c>
    </row>
    <row r="30" customFormat="false" ht="15" hidden="false" customHeight="false" outlineLevel="0" collapsed="false">
      <c r="A30" s="8"/>
      <c r="B30" s="8"/>
      <c r="C30" s="17"/>
      <c r="D30" s="8"/>
      <c r="E30" s="8"/>
      <c r="F30" s="20"/>
      <c r="G30" s="10" t="str">
        <f aca="false">IF(N(F30)=0,"",IF(D30="","Unmatched - no provision",IF(COUNTIF(Provisions!$A$9:$A$108,D30)=0,"Ref not found - check","Matched")))</f>
        <v/>
      </c>
    </row>
    <row r="31" customFormat="false" ht="15" hidden="false" customHeight="false" outlineLevel="0" collapsed="false">
      <c r="A31" s="8"/>
      <c r="B31" s="8"/>
      <c r="C31" s="17"/>
      <c r="D31" s="8"/>
      <c r="E31" s="8"/>
      <c r="F31" s="20"/>
      <c r="G31" s="10" t="str">
        <f aca="false">IF(N(F31)=0,"",IF(D31="","Unmatched - no provision",IF(COUNTIF(Provisions!$A$9:$A$108,D31)=0,"Ref not found - check","Matched")))</f>
        <v/>
      </c>
    </row>
    <row r="32" customFormat="false" ht="15" hidden="false" customHeight="false" outlineLevel="0" collapsed="false">
      <c r="A32" s="8"/>
      <c r="B32" s="8"/>
      <c r="C32" s="17"/>
      <c r="D32" s="8"/>
      <c r="E32" s="8"/>
      <c r="F32" s="20"/>
      <c r="G32" s="10" t="str">
        <f aca="false">IF(N(F32)=0,"",IF(D32="","Unmatched - no provision",IF(COUNTIF(Provisions!$A$9:$A$108,D32)=0,"Ref not found - check","Matched")))</f>
        <v/>
      </c>
    </row>
    <row r="33" customFormat="false" ht="15" hidden="false" customHeight="false" outlineLevel="0" collapsed="false">
      <c r="A33" s="8"/>
      <c r="B33" s="8"/>
      <c r="C33" s="17"/>
      <c r="D33" s="8"/>
      <c r="E33" s="8"/>
      <c r="F33" s="20"/>
      <c r="G33" s="10" t="str">
        <f aca="false">IF(N(F33)=0,"",IF(D33="","Unmatched - no provision",IF(COUNTIF(Provisions!$A$9:$A$108,D33)=0,"Ref not found - check","Matched")))</f>
        <v/>
      </c>
    </row>
    <row r="34" customFormat="false" ht="15" hidden="false" customHeight="false" outlineLevel="0" collapsed="false">
      <c r="A34" s="8"/>
      <c r="B34" s="8"/>
      <c r="C34" s="17"/>
      <c r="D34" s="8"/>
      <c r="E34" s="8"/>
      <c r="F34" s="20"/>
      <c r="G34" s="10" t="str">
        <f aca="false">IF(N(F34)=0,"",IF(D34="","Unmatched - no provision",IF(COUNTIF(Provisions!$A$9:$A$108,D34)=0,"Ref not found - check","Matched")))</f>
        <v/>
      </c>
    </row>
    <row r="35" customFormat="false" ht="15" hidden="false" customHeight="false" outlineLevel="0" collapsed="false">
      <c r="A35" s="8"/>
      <c r="B35" s="8"/>
      <c r="C35" s="17"/>
      <c r="D35" s="8"/>
      <c r="E35" s="8"/>
      <c r="F35" s="20"/>
      <c r="G35" s="10" t="str">
        <f aca="false">IF(N(F35)=0,"",IF(D35="","Unmatched - no provision",IF(COUNTIF(Provisions!$A$9:$A$108,D35)=0,"Ref not found - check","Matched")))</f>
        <v/>
      </c>
    </row>
    <row r="36" customFormat="false" ht="15" hidden="false" customHeight="false" outlineLevel="0" collapsed="false">
      <c r="A36" s="8"/>
      <c r="B36" s="8"/>
      <c r="C36" s="17"/>
      <c r="D36" s="8"/>
      <c r="E36" s="8"/>
      <c r="F36" s="20"/>
      <c r="G36" s="10" t="str">
        <f aca="false">IF(N(F36)=0,"",IF(D36="","Unmatched - no provision",IF(COUNTIF(Provisions!$A$9:$A$108,D36)=0,"Ref not found - check","Matched")))</f>
        <v/>
      </c>
    </row>
    <row r="37" customFormat="false" ht="15" hidden="false" customHeight="false" outlineLevel="0" collapsed="false">
      <c r="A37" s="8"/>
      <c r="B37" s="8"/>
      <c r="C37" s="17"/>
      <c r="D37" s="8"/>
      <c r="E37" s="8"/>
      <c r="F37" s="20"/>
      <c r="G37" s="10" t="str">
        <f aca="false">IF(N(F37)=0,"",IF(D37="","Unmatched - no provision",IF(COUNTIF(Provisions!$A$9:$A$108,D37)=0,"Ref not found - check","Matched")))</f>
        <v/>
      </c>
    </row>
    <row r="38" customFormat="false" ht="15" hidden="false" customHeight="false" outlineLevel="0" collapsed="false">
      <c r="A38" s="8"/>
      <c r="B38" s="8"/>
      <c r="C38" s="17"/>
      <c r="D38" s="8"/>
      <c r="E38" s="8"/>
      <c r="F38" s="20"/>
      <c r="G38" s="10" t="str">
        <f aca="false">IF(N(F38)=0,"",IF(D38="","Unmatched - no provision",IF(COUNTIF(Provisions!$A$9:$A$108,D38)=0,"Ref not found - check","Matched")))</f>
        <v/>
      </c>
    </row>
    <row r="39" customFormat="false" ht="15" hidden="false" customHeight="false" outlineLevel="0" collapsed="false">
      <c r="A39" s="8"/>
      <c r="B39" s="8"/>
      <c r="C39" s="17"/>
      <c r="D39" s="8"/>
      <c r="E39" s="8"/>
      <c r="F39" s="20"/>
      <c r="G39" s="10" t="str">
        <f aca="false">IF(N(F39)=0,"",IF(D39="","Unmatched - no provision",IF(COUNTIF(Provisions!$A$9:$A$108,D39)=0,"Ref not found - check","Matched")))</f>
        <v/>
      </c>
    </row>
    <row r="40" customFormat="false" ht="15" hidden="false" customHeight="false" outlineLevel="0" collapsed="false">
      <c r="A40" s="8"/>
      <c r="B40" s="8"/>
      <c r="C40" s="17"/>
      <c r="D40" s="8"/>
      <c r="E40" s="8"/>
      <c r="F40" s="20"/>
      <c r="G40" s="10" t="str">
        <f aca="false">IF(N(F40)=0,"",IF(D40="","Unmatched - no provision",IF(COUNTIF(Provisions!$A$9:$A$108,D40)=0,"Ref not found - check","Matched")))</f>
        <v/>
      </c>
    </row>
    <row r="41" customFormat="false" ht="15" hidden="false" customHeight="false" outlineLevel="0" collapsed="false">
      <c r="A41" s="8"/>
      <c r="B41" s="8"/>
      <c r="C41" s="17"/>
      <c r="D41" s="8"/>
      <c r="E41" s="8"/>
      <c r="F41" s="20"/>
      <c r="G41" s="10" t="str">
        <f aca="false">IF(N(F41)=0,"",IF(D41="","Unmatched - no provision",IF(COUNTIF(Provisions!$A$9:$A$108,D41)=0,"Ref not found - check","Matched")))</f>
        <v/>
      </c>
    </row>
    <row r="42" customFormat="false" ht="15" hidden="false" customHeight="false" outlineLevel="0" collapsed="false">
      <c r="A42" s="8"/>
      <c r="B42" s="8"/>
      <c r="C42" s="17"/>
      <c r="D42" s="8"/>
      <c r="E42" s="8"/>
      <c r="F42" s="20"/>
      <c r="G42" s="10" t="str">
        <f aca="false">IF(N(F42)=0,"",IF(D42="","Unmatched - no provision",IF(COUNTIF(Provisions!$A$9:$A$108,D42)=0,"Ref not found - check","Matched")))</f>
        <v/>
      </c>
    </row>
    <row r="43" customFormat="false" ht="15" hidden="false" customHeight="false" outlineLevel="0" collapsed="false">
      <c r="A43" s="8"/>
      <c r="B43" s="8"/>
      <c r="C43" s="17"/>
      <c r="D43" s="8"/>
      <c r="E43" s="8"/>
      <c r="F43" s="20"/>
      <c r="G43" s="10" t="str">
        <f aca="false">IF(N(F43)=0,"",IF(D43="","Unmatched - no provision",IF(COUNTIF(Provisions!$A$9:$A$108,D43)=0,"Ref not found - check","Matched")))</f>
        <v/>
      </c>
    </row>
    <row r="44" customFormat="false" ht="15" hidden="false" customHeight="false" outlineLevel="0" collapsed="false">
      <c r="A44" s="8"/>
      <c r="B44" s="8"/>
      <c r="C44" s="17"/>
      <c r="D44" s="8"/>
      <c r="E44" s="8"/>
      <c r="F44" s="20"/>
      <c r="G44" s="10" t="str">
        <f aca="false">IF(N(F44)=0,"",IF(D44="","Unmatched - no provision",IF(COUNTIF(Provisions!$A$9:$A$108,D44)=0,"Ref not found - check","Matched")))</f>
        <v/>
      </c>
    </row>
    <row r="45" customFormat="false" ht="15" hidden="false" customHeight="false" outlineLevel="0" collapsed="false">
      <c r="A45" s="8"/>
      <c r="B45" s="8"/>
      <c r="C45" s="17"/>
      <c r="D45" s="8"/>
      <c r="E45" s="8"/>
      <c r="F45" s="20"/>
      <c r="G45" s="10" t="str">
        <f aca="false">IF(N(F45)=0,"",IF(D45="","Unmatched - no provision",IF(COUNTIF(Provisions!$A$9:$A$108,D45)=0,"Ref not found - check","Matched")))</f>
        <v/>
      </c>
    </row>
    <row r="46" customFormat="false" ht="15" hidden="false" customHeight="false" outlineLevel="0" collapsed="false">
      <c r="A46" s="8"/>
      <c r="B46" s="8"/>
      <c r="C46" s="17"/>
      <c r="D46" s="8"/>
      <c r="E46" s="8"/>
      <c r="F46" s="20"/>
      <c r="G46" s="10" t="str">
        <f aca="false">IF(N(F46)=0,"",IF(D46="","Unmatched - no provision",IF(COUNTIF(Provisions!$A$9:$A$108,D46)=0,"Ref not found - check","Matched")))</f>
        <v/>
      </c>
    </row>
    <row r="47" customFormat="false" ht="15" hidden="false" customHeight="false" outlineLevel="0" collapsed="false">
      <c r="A47" s="8"/>
      <c r="B47" s="8"/>
      <c r="C47" s="17"/>
      <c r="D47" s="8"/>
      <c r="E47" s="8"/>
      <c r="F47" s="20"/>
      <c r="G47" s="10" t="str">
        <f aca="false">IF(N(F47)=0,"",IF(D47="","Unmatched - no provision",IF(COUNTIF(Provisions!$A$9:$A$108,D47)=0,"Ref not found - check","Matched")))</f>
        <v/>
      </c>
    </row>
    <row r="48" customFormat="false" ht="15" hidden="false" customHeight="false" outlineLevel="0" collapsed="false">
      <c r="A48" s="8"/>
      <c r="B48" s="8"/>
      <c r="C48" s="17"/>
      <c r="D48" s="8"/>
      <c r="E48" s="8"/>
      <c r="F48" s="20"/>
      <c r="G48" s="10" t="str">
        <f aca="false">IF(N(F48)=0,"",IF(D48="","Unmatched - no provision",IF(COUNTIF(Provisions!$A$9:$A$108,D48)=0,"Ref not found - check","Matched")))</f>
        <v/>
      </c>
    </row>
    <row r="49" customFormat="false" ht="15" hidden="false" customHeight="false" outlineLevel="0" collapsed="false">
      <c r="A49" s="8"/>
      <c r="B49" s="8"/>
      <c r="C49" s="17"/>
      <c r="D49" s="8"/>
      <c r="E49" s="8"/>
      <c r="F49" s="20"/>
      <c r="G49" s="10" t="str">
        <f aca="false">IF(N(F49)=0,"",IF(D49="","Unmatched - no provision",IF(COUNTIF(Provisions!$A$9:$A$108,D49)=0,"Ref not found - check","Matched")))</f>
        <v/>
      </c>
    </row>
    <row r="50" customFormat="false" ht="15" hidden="false" customHeight="false" outlineLevel="0" collapsed="false">
      <c r="A50" s="8"/>
      <c r="B50" s="8"/>
      <c r="C50" s="17"/>
      <c r="D50" s="8"/>
      <c r="E50" s="8"/>
      <c r="F50" s="20"/>
      <c r="G50" s="10" t="str">
        <f aca="false">IF(N(F50)=0,"",IF(D50="","Unmatched - no provision",IF(COUNTIF(Provisions!$A$9:$A$108,D50)=0,"Ref not found - check","Matched")))</f>
        <v/>
      </c>
    </row>
    <row r="51" customFormat="false" ht="15" hidden="false" customHeight="false" outlineLevel="0" collapsed="false">
      <c r="A51" s="8"/>
      <c r="B51" s="8"/>
      <c r="C51" s="17"/>
      <c r="D51" s="8"/>
      <c r="E51" s="8"/>
      <c r="F51" s="20"/>
      <c r="G51" s="10" t="str">
        <f aca="false">IF(N(F51)=0,"",IF(D51="","Unmatched - no provision",IF(COUNTIF(Provisions!$A$9:$A$108,D51)=0,"Ref not found - check","Matched")))</f>
        <v/>
      </c>
    </row>
    <row r="52" customFormat="false" ht="15" hidden="false" customHeight="false" outlineLevel="0" collapsed="false">
      <c r="A52" s="8"/>
      <c r="B52" s="8"/>
      <c r="C52" s="17"/>
      <c r="D52" s="8"/>
      <c r="E52" s="8"/>
      <c r="F52" s="20"/>
      <c r="G52" s="10" t="str">
        <f aca="false">IF(N(F52)=0,"",IF(D52="","Unmatched - no provision",IF(COUNTIF(Provisions!$A$9:$A$108,D52)=0,"Ref not found - check","Matched")))</f>
        <v/>
      </c>
    </row>
    <row r="53" customFormat="false" ht="15" hidden="false" customHeight="false" outlineLevel="0" collapsed="false">
      <c r="A53" s="8"/>
      <c r="B53" s="8"/>
      <c r="C53" s="17"/>
      <c r="D53" s="8"/>
      <c r="E53" s="8"/>
      <c r="F53" s="20"/>
      <c r="G53" s="10" t="str">
        <f aca="false">IF(N(F53)=0,"",IF(D53="","Unmatched - no provision",IF(COUNTIF(Provisions!$A$9:$A$108,D53)=0,"Ref not found - check","Matched")))</f>
        <v/>
      </c>
    </row>
    <row r="54" customFormat="false" ht="15" hidden="false" customHeight="false" outlineLevel="0" collapsed="false">
      <c r="A54" s="8"/>
      <c r="B54" s="8"/>
      <c r="C54" s="17"/>
      <c r="D54" s="8"/>
      <c r="E54" s="8"/>
      <c r="F54" s="20"/>
      <c r="G54" s="10" t="str">
        <f aca="false">IF(N(F54)=0,"",IF(D54="","Unmatched - no provision",IF(COUNTIF(Provisions!$A$9:$A$108,D54)=0,"Ref not found - check","Matched")))</f>
        <v/>
      </c>
    </row>
    <row r="55" customFormat="false" ht="15" hidden="false" customHeight="false" outlineLevel="0" collapsed="false">
      <c r="A55" s="8"/>
      <c r="B55" s="8"/>
      <c r="C55" s="17"/>
      <c r="D55" s="8"/>
      <c r="E55" s="8"/>
      <c r="F55" s="20"/>
      <c r="G55" s="10" t="str">
        <f aca="false">IF(N(F55)=0,"",IF(D55="","Unmatched - no provision",IF(COUNTIF(Provisions!$A$9:$A$108,D55)=0,"Ref not found - check","Matched")))</f>
        <v/>
      </c>
    </row>
    <row r="56" customFormat="false" ht="15" hidden="false" customHeight="false" outlineLevel="0" collapsed="false">
      <c r="A56" s="8"/>
      <c r="B56" s="8"/>
      <c r="C56" s="17"/>
      <c r="D56" s="8"/>
      <c r="E56" s="8"/>
      <c r="F56" s="20"/>
      <c r="G56" s="10" t="str">
        <f aca="false">IF(N(F56)=0,"",IF(D56="","Unmatched - no provision",IF(COUNTIF(Provisions!$A$9:$A$108,D56)=0,"Ref not found - check","Matched")))</f>
        <v/>
      </c>
    </row>
    <row r="57" customFormat="false" ht="15" hidden="false" customHeight="false" outlineLevel="0" collapsed="false">
      <c r="A57" s="8"/>
      <c r="B57" s="8"/>
      <c r="C57" s="17"/>
      <c r="D57" s="8"/>
      <c r="E57" s="8"/>
      <c r="F57" s="20"/>
      <c r="G57" s="10" t="str">
        <f aca="false">IF(N(F57)=0,"",IF(D57="","Unmatched - no provision",IF(COUNTIF(Provisions!$A$9:$A$108,D57)=0,"Ref not found - check","Matched")))</f>
        <v/>
      </c>
    </row>
    <row r="58" customFormat="false" ht="15" hidden="false" customHeight="false" outlineLevel="0" collapsed="false">
      <c r="A58" s="8"/>
      <c r="B58" s="8"/>
      <c r="C58" s="17"/>
      <c r="D58" s="8"/>
      <c r="E58" s="8"/>
      <c r="F58" s="20"/>
      <c r="G58" s="10" t="str">
        <f aca="false">IF(N(F58)=0,"",IF(D58="","Unmatched - no provision",IF(COUNTIF(Provisions!$A$9:$A$108,D58)=0,"Ref not found - check","Matched")))</f>
        <v/>
      </c>
    </row>
    <row r="59" customFormat="false" ht="15" hidden="false" customHeight="false" outlineLevel="0" collapsed="false">
      <c r="A59" s="8"/>
      <c r="B59" s="8"/>
      <c r="C59" s="17"/>
      <c r="D59" s="8"/>
      <c r="E59" s="8"/>
      <c r="F59" s="20"/>
      <c r="G59" s="10" t="str">
        <f aca="false">IF(N(F59)=0,"",IF(D59="","Unmatched - no provision",IF(COUNTIF(Provisions!$A$9:$A$108,D59)=0,"Ref not found - check","Matched")))</f>
        <v/>
      </c>
    </row>
    <row r="60" customFormat="false" ht="15" hidden="false" customHeight="false" outlineLevel="0" collapsed="false">
      <c r="A60" s="8"/>
      <c r="B60" s="8"/>
      <c r="C60" s="17"/>
      <c r="D60" s="8"/>
      <c r="E60" s="8"/>
      <c r="F60" s="20"/>
      <c r="G60" s="10" t="str">
        <f aca="false">IF(N(F60)=0,"",IF(D60="","Unmatched - no provision",IF(COUNTIF(Provisions!$A$9:$A$108,D60)=0,"Ref not found - check","Matched")))</f>
        <v/>
      </c>
    </row>
    <row r="61" customFormat="false" ht="15" hidden="false" customHeight="false" outlineLevel="0" collapsed="false">
      <c r="A61" s="8"/>
      <c r="B61" s="8"/>
      <c r="C61" s="17"/>
      <c r="D61" s="8"/>
      <c r="E61" s="8"/>
      <c r="F61" s="20"/>
      <c r="G61" s="10" t="str">
        <f aca="false">IF(N(F61)=0,"",IF(D61="","Unmatched - no provision",IF(COUNTIF(Provisions!$A$9:$A$108,D61)=0,"Ref not found - check","Matched")))</f>
        <v/>
      </c>
    </row>
    <row r="62" customFormat="false" ht="15" hidden="false" customHeight="false" outlineLevel="0" collapsed="false">
      <c r="A62" s="8"/>
      <c r="B62" s="8"/>
      <c r="C62" s="17"/>
      <c r="D62" s="8"/>
      <c r="E62" s="8"/>
      <c r="F62" s="20"/>
      <c r="G62" s="10" t="str">
        <f aca="false">IF(N(F62)=0,"",IF(D62="","Unmatched - no provision",IF(COUNTIF(Provisions!$A$9:$A$108,D62)=0,"Ref not found - check","Matched")))</f>
        <v/>
      </c>
    </row>
    <row r="63" customFormat="false" ht="15" hidden="false" customHeight="false" outlineLevel="0" collapsed="false">
      <c r="A63" s="8"/>
      <c r="B63" s="8"/>
      <c r="C63" s="17"/>
      <c r="D63" s="8"/>
      <c r="E63" s="8"/>
      <c r="F63" s="20"/>
      <c r="G63" s="10" t="str">
        <f aca="false">IF(N(F63)=0,"",IF(D63="","Unmatched - no provision",IF(COUNTIF(Provisions!$A$9:$A$108,D63)=0,"Ref not found - check","Matched")))</f>
        <v/>
      </c>
    </row>
    <row r="64" customFormat="false" ht="15" hidden="false" customHeight="false" outlineLevel="0" collapsed="false">
      <c r="A64" s="8"/>
      <c r="B64" s="8"/>
      <c r="C64" s="17"/>
      <c r="D64" s="8"/>
      <c r="E64" s="8"/>
      <c r="F64" s="20"/>
      <c r="G64" s="10" t="str">
        <f aca="false">IF(N(F64)=0,"",IF(D64="","Unmatched - no provision",IF(COUNTIF(Provisions!$A$9:$A$108,D64)=0,"Ref not found - check","Matched")))</f>
        <v/>
      </c>
    </row>
    <row r="65" customFormat="false" ht="15" hidden="false" customHeight="false" outlineLevel="0" collapsed="false">
      <c r="A65" s="8"/>
      <c r="B65" s="8"/>
      <c r="C65" s="17"/>
      <c r="D65" s="8"/>
      <c r="E65" s="8"/>
      <c r="F65" s="20"/>
      <c r="G65" s="10" t="str">
        <f aca="false">IF(N(F65)=0,"",IF(D65="","Unmatched - no provision",IF(COUNTIF(Provisions!$A$9:$A$108,D65)=0,"Ref not found - check","Matched")))</f>
        <v/>
      </c>
    </row>
    <row r="66" customFormat="false" ht="15" hidden="false" customHeight="false" outlineLevel="0" collapsed="false">
      <c r="A66" s="8"/>
      <c r="B66" s="8"/>
      <c r="C66" s="17"/>
      <c r="D66" s="8"/>
      <c r="E66" s="8"/>
      <c r="F66" s="20"/>
      <c r="G66" s="10" t="str">
        <f aca="false">IF(N(F66)=0,"",IF(D66="","Unmatched - no provision",IF(COUNTIF(Provisions!$A$9:$A$108,D66)=0,"Ref not found - check","Matched")))</f>
        <v/>
      </c>
    </row>
    <row r="67" customFormat="false" ht="15" hidden="false" customHeight="false" outlineLevel="0" collapsed="false">
      <c r="A67" s="8"/>
      <c r="B67" s="8"/>
      <c r="C67" s="17"/>
      <c r="D67" s="8"/>
      <c r="E67" s="8"/>
      <c r="F67" s="20"/>
      <c r="G67" s="10" t="str">
        <f aca="false">IF(N(F67)=0,"",IF(D67="","Unmatched - no provision",IF(COUNTIF(Provisions!$A$9:$A$108,D67)=0,"Ref not found - check","Matched")))</f>
        <v/>
      </c>
    </row>
    <row r="68" customFormat="false" ht="15" hidden="false" customHeight="false" outlineLevel="0" collapsed="false">
      <c r="A68" s="8"/>
      <c r="B68" s="8"/>
      <c r="C68" s="17"/>
      <c r="D68" s="8"/>
      <c r="E68" s="8"/>
      <c r="F68" s="20"/>
      <c r="G68" s="10" t="str">
        <f aca="false">IF(N(F68)=0,"",IF(D68="","Unmatched - no provision",IF(COUNTIF(Provisions!$A$9:$A$108,D68)=0,"Ref not found - check","Matched")))</f>
        <v/>
      </c>
    </row>
    <row r="69" customFormat="false" ht="15" hidden="false" customHeight="false" outlineLevel="0" collapsed="false">
      <c r="A69" s="8"/>
      <c r="B69" s="8"/>
      <c r="C69" s="17"/>
      <c r="D69" s="8"/>
      <c r="E69" s="8"/>
      <c r="F69" s="20"/>
      <c r="G69" s="10" t="str">
        <f aca="false">IF(N(F69)=0,"",IF(D69="","Unmatched - no provision",IF(COUNTIF(Provisions!$A$9:$A$108,D69)=0,"Ref not found - check","Matched")))</f>
        <v/>
      </c>
    </row>
    <row r="70" customFormat="false" ht="15" hidden="false" customHeight="false" outlineLevel="0" collapsed="false">
      <c r="A70" s="8"/>
      <c r="B70" s="8"/>
      <c r="C70" s="17"/>
      <c r="D70" s="8"/>
      <c r="E70" s="8"/>
      <c r="F70" s="20"/>
      <c r="G70" s="10" t="str">
        <f aca="false">IF(N(F70)=0,"",IF(D70="","Unmatched - no provision",IF(COUNTIF(Provisions!$A$9:$A$108,D70)=0,"Ref not found - check","Matched")))</f>
        <v/>
      </c>
    </row>
    <row r="71" customFormat="false" ht="15" hidden="false" customHeight="false" outlineLevel="0" collapsed="false">
      <c r="A71" s="8"/>
      <c r="B71" s="8"/>
      <c r="C71" s="17"/>
      <c r="D71" s="8"/>
      <c r="E71" s="8"/>
      <c r="F71" s="20"/>
      <c r="G71" s="10" t="str">
        <f aca="false">IF(N(F71)=0,"",IF(D71="","Unmatched - no provision",IF(COUNTIF(Provisions!$A$9:$A$108,D71)=0,"Ref not found - check","Matched")))</f>
        <v/>
      </c>
    </row>
    <row r="72" customFormat="false" ht="15" hidden="false" customHeight="false" outlineLevel="0" collapsed="false">
      <c r="A72" s="8"/>
      <c r="B72" s="8"/>
      <c r="C72" s="17"/>
      <c r="D72" s="8"/>
      <c r="E72" s="8"/>
      <c r="F72" s="20"/>
      <c r="G72" s="10" t="str">
        <f aca="false">IF(N(F72)=0,"",IF(D72="","Unmatched - no provision",IF(COUNTIF(Provisions!$A$9:$A$108,D72)=0,"Ref not found - check","Matched")))</f>
        <v/>
      </c>
    </row>
    <row r="73" customFormat="false" ht="15" hidden="false" customHeight="false" outlineLevel="0" collapsed="false">
      <c r="A73" s="8"/>
      <c r="B73" s="8"/>
      <c r="C73" s="17"/>
      <c r="D73" s="8"/>
      <c r="E73" s="8"/>
      <c r="F73" s="20"/>
      <c r="G73" s="10" t="str">
        <f aca="false">IF(N(F73)=0,"",IF(D73="","Unmatched - no provision",IF(COUNTIF(Provisions!$A$9:$A$108,D73)=0,"Ref not found - check","Matched")))</f>
        <v/>
      </c>
    </row>
    <row r="74" customFormat="false" ht="15" hidden="false" customHeight="false" outlineLevel="0" collapsed="false">
      <c r="A74" s="8"/>
      <c r="B74" s="8"/>
      <c r="C74" s="17"/>
      <c r="D74" s="8"/>
      <c r="E74" s="8"/>
      <c r="F74" s="20"/>
      <c r="G74" s="10" t="str">
        <f aca="false">IF(N(F74)=0,"",IF(D74="","Unmatched - no provision",IF(COUNTIF(Provisions!$A$9:$A$108,D74)=0,"Ref not found - check","Matched")))</f>
        <v/>
      </c>
    </row>
    <row r="75" customFormat="false" ht="15" hidden="false" customHeight="false" outlineLevel="0" collapsed="false">
      <c r="A75" s="8"/>
      <c r="B75" s="8"/>
      <c r="C75" s="17"/>
      <c r="D75" s="8"/>
      <c r="E75" s="8"/>
      <c r="F75" s="20"/>
      <c r="G75" s="10" t="str">
        <f aca="false">IF(N(F75)=0,"",IF(D75="","Unmatched - no provision",IF(COUNTIF(Provisions!$A$9:$A$108,D75)=0,"Ref not found - check","Matched")))</f>
        <v/>
      </c>
    </row>
    <row r="76" customFormat="false" ht="15" hidden="false" customHeight="false" outlineLevel="0" collapsed="false">
      <c r="A76" s="8"/>
      <c r="B76" s="8"/>
      <c r="C76" s="17"/>
      <c r="D76" s="8"/>
      <c r="E76" s="8"/>
      <c r="F76" s="20"/>
      <c r="G76" s="10" t="str">
        <f aca="false">IF(N(F76)=0,"",IF(D76="","Unmatched - no provision",IF(COUNTIF(Provisions!$A$9:$A$108,D76)=0,"Ref not found - check","Matched")))</f>
        <v/>
      </c>
    </row>
    <row r="77" customFormat="false" ht="15" hidden="false" customHeight="false" outlineLevel="0" collapsed="false">
      <c r="A77" s="8"/>
      <c r="B77" s="8"/>
      <c r="C77" s="17"/>
      <c r="D77" s="8"/>
      <c r="E77" s="8"/>
      <c r="F77" s="20"/>
      <c r="G77" s="10" t="str">
        <f aca="false">IF(N(F77)=0,"",IF(D77="","Unmatched - no provision",IF(COUNTIF(Provisions!$A$9:$A$108,D77)=0,"Ref not found - check","Matched")))</f>
        <v/>
      </c>
    </row>
    <row r="78" customFormat="false" ht="15" hidden="false" customHeight="false" outlineLevel="0" collapsed="false">
      <c r="A78" s="8"/>
      <c r="B78" s="8"/>
      <c r="C78" s="17"/>
      <c r="D78" s="8"/>
      <c r="E78" s="8"/>
      <c r="F78" s="20"/>
      <c r="G78" s="10" t="str">
        <f aca="false">IF(N(F78)=0,"",IF(D78="","Unmatched - no provision",IF(COUNTIF(Provisions!$A$9:$A$108,D78)=0,"Ref not found - check","Matched")))</f>
        <v/>
      </c>
    </row>
    <row r="79" customFormat="false" ht="15" hidden="false" customHeight="false" outlineLevel="0" collapsed="false">
      <c r="A79" s="8"/>
      <c r="B79" s="8"/>
      <c r="C79" s="17"/>
      <c r="D79" s="8"/>
      <c r="E79" s="8"/>
      <c r="F79" s="20"/>
      <c r="G79" s="10" t="str">
        <f aca="false">IF(N(F79)=0,"",IF(D79="","Unmatched - no provision",IF(COUNTIF(Provisions!$A$9:$A$108,D79)=0,"Ref not found - check","Matched")))</f>
        <v/>
      </c>
    </row>
    <row r="80" customFormat="false" ht="15" hidden="false" customHeight="false" outlineLevel="0" collapsed="false">
      <c r="A80" s="8"/>
      <c r="B80" s="8"/>
      <c r="C80" s="17"/>
      <c r="D80" s="8"/>
      <c r="E80" s="8"/>
      <c r="F80" s="20"/>
      <c r="G80" s="10" t="str">
        <f aca="false">IF(N(F80)=0,"",IF(D80="","Unmatched - no provision",IF(COUNTIF(Provisions!$A$9:$A$108,D80)=0,"Ref not found - check","Matched")))</f>
        <v/>
      </c>
    </row>
    <row r="81" customFormat="false" ht="15" hidden="false" customHeight="false" outlineLevel="0" collapsed="false">
      <c r="A81" s="8"/>
      <c r="B81" s="8"/>
      <c r="C81" s="17"/>
      <c r="D81" s="8"/>
      <c r="E81" s="8"/>
      <c r="F81" s="20"/>
      <c r="G81" s="10" t="str">
        <f aca="false">IF(N(F81)=0,"",IF(D81="","Unmatched - no provision",IF(COUNTIF(Provisions!$A$9:$A$108,D81)=0,"Ref not found - check","Matched")))</f>
        <v/>
      </c>
    </row>
    <row r="82" customFormat="false" ht="15" hidden="false" customHeight="false" outlineLevel="0" collapsed="false">
      <c r="A82" s="8"/>
      <c r="B82" s="8"/>
      <c r="C82" s="17"/>
      <c r="D82" s="8"/>
      <c r="E82" s="8"/>
      <c r="F82" s="20"/>
      <c r="G82" s="10" t="str">
        <f aca="false">IF(N(F82)=0,"",IF(D82="","Unmatched - no provision",IF(COUNTIF(Provisions!$A$9:$A$108,D82)=0,"Ref not found - check","Matched")))</f>
        <v/>
      </c>
    </row>
    <row r="83" customFormat="false" ht="15" hidden="false" customHeight="false" outlineLevel="0" collapsed="false">
      <c r="A83" s="8"/>
      <c r="B83" s="8"/>
      <c r="C83" s="17"/>
      <c r="D83" s="8"/>
      <c r="E83" s="8"/>
      <c r="F83" s="20"/>
      <c r="G83" s="10" t="str">
        <f aca="false">IF(N(F83)=0,"",IF(D83="","Unmatched - no provision",IF(COUNTIF(Provisions!$A$9:$A$108,D83)=0,"Ref not found - check","Matched")))</f>
        <v/>
      </c>
    </row>
    <row r="84" customFormat="false" ht="15" hidden="false" customHeight="false" outlineLevel="0" collapsed="false">
      <c r="A84" s="8"/>
      <c r="B84" s="8"/>
      <c r="C84" s="17"/>
      <c r="D84" s="8"/>
      <c r="E84" s="8"/>
      <c r="F84" s="20"/>
      <c r="G84" s="10" t="str">
        <f aca="false">IF(N(F84)=0,"",IF(D84="","Unmatched - no provision",IF(COUNTIF(Provisions!$A$9:$A$108,D84)=0,"Ref not found - check","Matched")))</f>
        <v/>
      </c>
    </row>
    <row r="85" customFormat="false" ht="15" hidden="false" customHeight="false" outlineLevel="0" collapsed="false">
      <c r="A85" s="8"/>
      <c r="B85" s="8"/>
      <c r="C85" s="17"/>
      <c r="D85" s="8"/>
      <c r="E85" s="8"/>
      <c r="F85" s="20"/>
      <c r="G85" s="10" t="str">
        <f aca="false">IF(N(F85)=0,"",IF(D85="","Unmatched - no provision",IF(COUNTIF(Provisions!$A$9:$A$108,D85)=0,"Ref not found - check","Matched")))</f>
        <v/>
      </c>
    </row>
    <row r="86" customFormat="false" ht="15" hidden="false" customHeight="false" outlineLevel="0" collapsed="false">
      <c r="A86" s="8"/>
      <c r="B86" s="8"/>
      <c r="C86" s="17"/>
      <c r="D86" s="8"/>
      <c r="E86" s="8"/>
      <c r="F86" s="20"/>
      <c r="G86" s="10" t="str">
        <f aca="false">IF(N(F86)=0,"",IF(D86="","Unmatched - no provision",IF(COUNTIF(Provisions!$A$9:$A$108,D86)=0,"Ref not found - check","Matched")))</f>
        <v/>
      </c>
    </row>
    <row r="87" customFormat="false" ht="15" hidden="false" customHeight="false" outlineLevel="0" collapsed="false">
      <c r="A87" s="8"/>
      <c r="B87" s="8"/>
      <c r="C87" s="17"/>
      <c r="D87" s="8"/>
      <c r="E87" s="8"/>
      <c r="F87" s="20"/>
      <c r="G87" s="10" t="str">
        <f aca="false">IF(N(F87)=0,"",IF(D87="","Unmatched - no provision",IF(COUNTIF(Provisions!$A$9:$A$108,D87)=0,"Ref not found - check","Matched")))</f>
        <v/>
      </c>
    </row>
    <row r="88" customFormat="false" ht="15" hidden="false" customHeight="false" outlineLevel="0" collapsed="false">
      <c r="A88" s="8"/>
      <c r="B88" s="8"/>
      <c r="C88" s="17"/>
      <c r="D88" s="8"/>
      <c r="E88" s="8"/>
      <c r="F88" s="20"/>
      <c r="G88" s="10" t="str">
        <f aca="false">IF(N(F88)=0,"",IF(D88="","Unmatched - no provision",IF(COUNTIF(Provisions!$A$9:$A$108,D88)=0,"Ref not found - check","Matched")))</f>
        <v/>
      </c>
    </row>
    <row r="89" customFormat="false" ht="15" hidden="false" customHeight="false" outlineLevel="0" collapsed="false">
      <c r="A89" s="8"/>
      <c r="B89" s="8"/>
      <c r="C89" s="17"/>
      <c r="D89" s="8"/>
      <c r="E89" s="8"/>
      <c r="F89" s="20"/>
      <c r="G89" s="10" t="str">
        <f aca="false">IF(N(F89)=0,"",IF(D89="","Unmatched - no provision",IF(COUNTIF(Provisions!$A$9:$A$108,D89)=0,"Ref not found - check","Matched")))</f>
        <v/>
      </c>
    </row>
    <row r="90" customFormat="false" ht="15" hidden="false" customHeight="false" outlineLevel="0" collapsed="false">
      <c r="A90" s="8"/>
      <c r="B90" s="8"/>
      <c r="C90" s="17"/>
      <c r="D90" s="8"/>
      <c r="E90" s="8"/>
      <c r="F90" s="20"/>
      <c r="G90" s="10" t="str">
        <f aca="false">IF(N(F90)=0,"",IF(D90="","Unmatched - no provision",IF(COUNTIF(Provisions!$A$9:$A$108,D90)=0,"Ref not found - check","Matched")))</f>
        <v/>
      </c>
    </row>
    <row r="91" customFormat="false" ht="15" hidden="false" customHeight="false" outlineLevel="0" collapsed="false">
      <c r="A91" s="8"/>
      <c r="B91" s="8"/>
      <c r="C91" s="17"/>
      <c r="D91" s="8"/>
      <c r="E91" s="8"/>
      <c r="F91" s="20"/>
      <c r="G91" s="10" t="str">
        <f aca="false">IF(N(F91)=0,"",IF(D91="","Unmatched - no provision",IF(COUNTIF(Provisions!$A$9:$A$108,D91)=0,"Ref not found - check","Matched")))</f>
        <v/>
      </c>
    </row>
    <row r="92" customFormat="false" ht="15" hidden="false" customHeight="false" outlineLevel="0" collapsed="false">
      <c r="A92" s="8"/>
      <c r="B92" s="8"/>
      <c r="C92" s="17"/>
      <c r="D92" s="8"/>
      <c r="E92" s="8"/>
      <c r="F92" s="20"/>
      <c r="G92" s="10" t="str">
        <f aca="false">IF(N(F92)=0,"",IF(D92="","Unmatched - no provision",IF(COUNTIF(Provisions!$A$9:$A$108,D92)=0,"Ref not found - check","Matched")))</f>
        <v/>
      </c>
    </row>
    <row r="93" customFormat="false" ht="15" hidden="false" customHeight="false" outlineLevel="0" collapsed="false">
      <c r="A93" s="8"/>
      <c r="B93" s="8"/>
      <c r="C93" s="17"/>
      <c r="D93" s="8"/>
      <c r="E93" s="8"/>
      <c r="F93" s="20"/>
      <c r="G93" s="10" t="str">
        <f aca="false">IF(N(F93)=0,"",IF(D93="","Unmatched - no provision",IF(COUNTIF(Provisions!$A$9:$A$108,D93)=0,"Ref not found - check","Matched")))</f>
        <v/>
      </c>
    </row>
    <row r="94" customFormat="false" ht="15" hidden="false" customHeight="false" outlineLevel="0" collapsed="false">
      <c r="A94" s="8"/>
      <c r="B94" s="8"/>
      <c r="C94" s="17"/>
      <c r="D94" s="8"/>
      <c r="E94" s="8"/>
      <c r="F94" s="20"/>
      <c r="G94" s="10" t="str">
        <f aca="false">IF(N(F94)=0,"",IF(D94="","Unmatched - no provision",IF(COUNTIF(Provisions!$A$9:$A$108,D94)=0,"Ref not found - check","Matched")))</f>
        <v/>
      </c>
    </row>
    <row r="95" customFormat="false" ht="15" hidden="false" customHeight="false" outlineLevel="0" collapsed="false">
      <c r="A95" s="8"/>
      <c r="B95" s="8"/>
      <c r="C95" s="17"/>
      <c r="D95" s="8"/>
      <c r="E95" s="8"/>
      <c r="F95" s="20"/>
      <c r="G95" s="10" t="str">
        <f aca="false">IF(N(F95)=0,"",IF(D95="","Unmatched - no provision",IF(COUNTIF(Provisions!$A$9:$A$108,D95)=0,"Ref not found - check","Matched")))</f>
        <v/>
      </c>
    </row>
    <row r="96" customFormat="false" ht="15" hidden="false" customHeight="false" outlineLevel="0" collapsed="false">
      <c r="A96" s="8"/>
      <c r="B96" s="8"/>
      <c r="C96" s="17"/>
      <c r="D96" s="8"/>
      <c r="E96" s="8"/>
      <c r="F96" s="20"/>
      <c r="G96" s="10" t="str">
        <f aca="false">IF(N(F96)=0,"",IF(D96="","Unmatched - no provision",IF(COUNTIF(Provisions!$A$9:$A$108,D96)=0,"Ref not found - check","Matched")))</f>
        <v/>
      </c>
    </row>
    <row r="97" customFormat="false" ht="15" hidden="false" customHeight="false" outlineLevel="0" collapsed="false">
      <c r="A97" s="8"/>
      <c r="B97" s="8"/>
      <c r="C97" s="17"/>
      <c r="D97" s="8"/>
      <c r="E97" s="8"/>
      <c r="F97" s="20"/>
      <c r="G97" s="10" t="str">
        <f aca="false">IF(N(F97)=0,"",IF(D97="","Unmatched - no provision",IF(COUNTIF(Provisions!$A$9:$A$108,D97)=0,"Ref not found - check","Matched")))</f>
        <v/>
      </c>
    </row>
    <row r="98" customFormat="false" ht="15" hidden="false" customHeight="false" outlineLevel="0" collapsed="false">
      <c r="A98" s="8"/>
      <c r="B98" s="8"/>
      <c r="C98" s="17"/>
      <c r="D98" s="8"/>
      <c r="E98" s="8"/>
      <c r="F98" s="20"/>
      <c r="G98" s="10" t="str">
        <f aca="false">IF(N(F98)=0,"",IF(D98="","Unmatched - no provision",IF(COUNTIF(Provisions!$A$9:$A$108,D98)=0,"Ref not found - check","Matched")))</f>
        <v/>
      </c>
    </row>
    <row r="99" customFormat="false" ht="15" hidden="false" customHeight="false" outlineLevel="0" collapsed="false">
      <c r="A99" s="8"/>
      <c r="B99" s="8"/>
      <c r="C99" s="17"/>
      <c r="D99" s="8"/>
      <c r="E99" s="8"/>
      <c r="F99" s="20"/>
      <c r="G99" s="10" t="str">
        <f aca="false">IF(N(F99)=0,"",IF(D99="","Unmatched - no provision",IF(COUNTIF(Provisions!$A$9:$A$108,D99)=0,"Ref not found - check","Matched")))</f>
        <v/>
      </c>
    </row>
    <row r="100" customFormat="false" ht="15" hidden="false" customHeight="false" outlineLevel="0" collapsed="false">
      <c r="A100" s="8"/>
      <c r="B100" s="8"/>
      <c r="C100" s="17"/>
      <c r="D100" s="8"/>
      <c r="E100" s="8"/>
      <c r="F100" s="20"/>
      <c r="G100" s="10" t="str">
        <f aca="false">IF(N(F100)=0,"",IF(D100="","Unmatched - no provision",IF(COUNTIF(Provisions!$A$9:$A$108,D100)=0,"Ref not found - check","Matched")))</f>
        <v/>
      </c>
    </row>
    <row r="101" customFormat="false" ht="15" hidden="false" customHeight="false" outlineLevel="0" collapsed="false">
      <c r="A101" s="8"/>
      <c r="B101" s="8"/>
      <c r="C101" s="17"/>
      <c r="D101" s="8"/>
      <c r="E101" s="8"/>
      <c r="F101" s="20"/>
      <c r="G101" s="10" t="str">
        <f aca="false">IF(N(F101)=0,"",IF(D101="","Unmatched - no provision",IF(COUNTIF(Provisions!$A$9:$A$108,D101)=0,"Ref not found - check","Matched")))</f>
        <v/>
      </c>
    </row>
    <row r="102" customFormat="false" ht="15" hidden="false" customHeight="false" outlineLevel="0" collapsed="false">
      <c r="A102" s="8"/>
      <c r="B102" s="8"/>
      <c r="C102" s="17"/>
      <c r="D102" s="8"/>
      <c r="E102" s="8"/>
      <c r="F102" s="20"/>
      <c r="G102" s="10" t="str">
        <f aca="false">IF(N(F102)=0,"",IF(D102="","Unmatched - no provision",IF(COUNTIF(Provisions!$A$9:$A$108,D102)=0,"Ref not found - check","Matched")))</f>
        <v/>
      </c>
    </row>
    <row r="103" customFormat="false" ht="15" hidden="false" customHeight="false" outlineLevel="0" collapsed="false">
      <c r="A103" s="8"/>
      <c r="B103" s="8"/>
      <c r="C103" s="17"/>
      <c r="D103" s="8"/>
      <c r="E103" s="8"/>
      <c r="F103" s="20"/>
      <c r="G103" s="10" t="str">
        <f aca="false">IF(N(F103)=0,"",IF(D103="","Unmatched - no provision",IF(COUNTIF(Provisions!$A$9:$A$108,D103)=0,"Ref not found - check","Matched")))</f>
        <v/>
      </c>
    </row>
    <row r="104" customFormat="false" ht="15" hidden="false" customHeight="false" outlineLevel="0" collapsed="false">
      <c r="A104" s="8"/>
      <c r="B104" s="8"/>
      <c r="C104" s="17"/>
      <c r="D104" s="8"/>
      <c r="E104" s="8"/>
      <c r="F104" s="20"/>
      <c r="G104" s="10" t="str">
        <f aca="false">IF(N(F104)=0,"",IF(D104="","Unmatched - no provision",IF(COUNTIF(Provisions!$A$9:$A$108,D104)=0,"Ref not found - check","Matched")))</f>
        <v/>
      </c>
    </row>
    <row r="105" customFormat="false" ht="15" hidden="false" customHeight="false" outlineLevel="0" collapsed="false">
      <c r="A105" s="8"/>
      <c r="B105" s="8"/>
      <c r="C105" s="17"/>
      <c r="D105" s="8"/>
      <c r="E105" s="8"/>
      <c r="F105" s="20"/>
      <c r="G105" s="10" t="str">
        <f aca="false">IF(N(F105)=0,"",IF(D105="","Unmatched - no provision",IF(COUNTIF(Provisions!$A$9:$A$108,D105)=0,"Ref not found - check","Matched")))</f>
        <v/>
      </c>
    </row>
    <row r="106" customFormat="false" ht="15" hidden="false" customHeight="false" outlineLevel="0" collapsed="false">
      <c r="A106" s="8"/>
      <c r="B106" s="8"/>
      <c r="C106" s="17"/>
      <c r="D106" s="8"/>
      <c r="E106" s="8"/>
      <c r="F106" s="20"/>
      <c r="G106" s="10" t="str">
        <f aca="false">IF(N(F106)=0,"",IF(D106="","Unmatched - no provision",IF(COUNTIF(Provisions!$A$9:$A$108,D106)=0,"Ref not found - check","Matched")))</f>
        <v/>
      </c>
    </row>
    <row r="107" customFormat="false" ht="15" hidden="false" customHeight="false" outlineLevel="0" collapsed="false">
      <c r="A107" s="8"/>
      <c r="B107" s="8"/>
      <c r="C107" s="17"/>
      <c r="D107" s="8"/>
      <c r="E107" s="8"/>
      <c r="F107" s="20"/>
      <c r="G107" s="10" t="str">
        <f aca="false">IF(N(F107)=0,"",IF(D107="","Unmatched - no provision",IF(COUNTIF(Provisions!$A$9:$A$108,D107)=0,"Ref not found - check","Matched")))</f>
        <v/>
      </c>
    </row>
    <row r="108" customFormat="false" ht="15" hidden="false" customHeight="false" outlineLevel="0" collapsed="false">
      <c r="A108" s="8"/>
      <c r="B108" s="8"/>
      <c r="C108" s="17"/>
      <c r="D108" s="8"/>
      <c r="E108" s="8"/>
      <c r="F108" s="20"/>
      <c r="G108" s="10" t="str">
        <f aca="false">IF(N(F108)=0,"",IF(D108="","Unmatched - no provision",IF(COUNTIF(Provisions!$A$9:$A$108,D108)=0,"Ref not found - check","Matched")))</f>
        <v/>
      </c>
    </row>
    <row r="109" customFormat="false" ht="15" hidden="false" customHeight="false" outlineLevel="0" collapsed="false">
      <c r="A109" s="8"/>
      <c r="B109" s="8"/>
      <c r="C109" s="17"/>
      <c r="D109" s="8"/>
      <c r="E109" s="8"/>
      <c r="F109" s="20"/>
      <c r="G109" s="10" t="str">
        <f aca="false">IF(N(F109)=0,"",IF(D109="","Unmatched - no provision",IF(COUNTIF(Provisions!$A$9:$A$108,D109)=0,"Ref not found - check","Matched")))</f>
        <v/>
      </c>
    </row>
    <row r="110" customFormat="false" ht="15" hidden="false" customHeight="false" outlineLevel="0" collapsed="false">
      <c r="A110" s="8"/>
      <c r="B110" s="8"/>
      <c r="C110" s="17"/>
      <c r="D110" s="8"/>
      <c r="E110" s="8"/>
      <c r="F110" s="20"/>
      <c r="G110" s="10" t="str">
        <f aca="false">IF(N(F110)=0,"",IF(D110="","Unmatched - no provision",IF(COUNTIF(Provisions!$A$9:$A$108,D110)=0,"Ref not found - check","Matched")))</f>
        <v/>
      </c>
    </row>
    <row r="111" customFormat="false" ht="15" hidden="false" customHeight="false" outlineLevel="0" collapsed="false">
      <c r="A111" s="8"/>
      <c r="B111" s="8"/>
      <c r="C111" s="17"/>
      <c r="D111" s="8"/>
      <c r="E111" s="8"/>
      <c r="F111" s="20"/>
      <c r="G111" s="10" t="str">
        <f aca="false">IF(N(F111)=0,"",IF(D111="","Unmatched - no provision",IF(COUNTIF(Provisions!$A$9:$A$108,D111)=0,"Ref not found - check","Matched")))</f>
        <v/>
      </c>
    </row>
    <row r="112" customFormat="false" ht="15" hidden="false" customHeight="false" outlineLevel="0" collapsed="false">
      <c r="A112" s="8"/>
      <c r="B112" s="8"/>
      <c r="C112" s="17"/>
      <c r="D112" s="8"/>
      <c r="E112" s="8"/>
      <c r="F112" s="20"/>
      <c r="G112" s="10" t="str">
        <f aca="false">IF(N(F112)=0,"",IF(D112="","Unmatched - no provision",IF(COUNTIF(Provisions!$A$9:$A$108,D112)=0,"Ref not found - check","Matched")))</f>
        <v/>
      </c>
    </row>
    <row r="113" customFormat="false" ht="15" hidden="false" customHeight="false" outlineLevel="0" collapsed="false">
      <c r="A113" s="8"/>
      <c r="B113" s="8"/>
      <c r="C113" s="17"/>
      <c r="D113" s="8"/>
      <c r="E113" s="8"/>
      <c r="F113" s="20"/>
      <c r="G113" s="10" t="str">
        <f aca="false">IF(N(F113)=0,"",IF(D113="","Unmatched - no provision",IF(COUNTIF(Provisions!$A$9:$A$108,D113)=0,"Ref not found - check","Matched")))</f>
        <v/>
      </c>
    </row>
    <row r="114" customFormat="false" ht="15" hidden="false" customHeight="false" outlineLevel="0" collapsed="false">
      <c r="A114" s="8"/>
      <c r="B114" s="8"/>
      <c r="C114" s="17"/>
      <c r="D114" s="8"/>
      <c r="E114" s="8"/>
      <c r="F114" s="20"/>
      <c r="G114" s="10" t="str">
        <f aca="false">IF(N(F114)=0,"",IF(D114="","Unmatched - no provision",IF(COUNTIF(Provisions!$A$9:$A$108,D114)=0,"Ref not found - check","Matched")))</f>
        <v/>
      </c>
    </row>
    <row r="115" customFormat="false" ht="15" hidden="false" customHeight="false" outlineLevel="0" collapsed="false">
      <c r="A115" s="8"/>
      <c r="B115" s="8"/>
      <c r="C115" s="17"/>
      <c r="D115" s="8"/>
      <c r="E115" s="8"/>
      <c r="F115" s="20"/>
      <c r="G115" s="10" t="str">
        <f aca="false">IF(N(F115)=0,"",IF(D115="","Unmatched - no provision",IF(COUNTIF(Provisions!$A$9:$A$108,D115)=0,"Ref not found - check","Matched")))</f>
        <v/>
      </c>
    </row>
    <row r="116" customFormat="false" ht="15" hidden="false" customHeight="false" outlineLevel="0" collapsed="false">
      <c r="A116" s="8"/>
      <c r="B116" s="8"/>
      <c r="C116" s="17"/>
      <c r="D116" s="8"/>
      <c r="E116" s="8"/>
      <c r="F116" s="20"/>
      <c r="G116" s="10" t="str">
        <f aca="false">IF(N(F116)=0,"",IF(D116="","Unmatched - no provision",IF(COUNTIF(Provisions!$A$9:$A$108,D116)=0,"Ref not found - check","Matched")))</f>
        <v/>
      </c>
    </row>
    <row r="117" customFormat="false" ht="15" hidden="false" customHeight="false" outlineLevel="0" collapsed="false">
      <c r="A117" s="8"/>
      <c r="B117" s="8"/>
      <c r="C117" s="17"/>
      <c r="D117" s="8"/>
      <c r="E117" s="8"/>
      <c r="F117" s="20"/>
      <c r="G117" s="10" t="str">
        <f aca="false">IF(N(F117)=0,"",IF(D117="","Unmatched - no provision",IF(COUNTIF(Provisions!$A$9:$A$108,D117)=0,"Ref not found - check","Matched")))</f>
        <v/>
      </c>
    </row>
    <row r="118" customFormat="false" ht="15" hidden="false" customHeight="false" outlineLevel="0" collapsed="false">
      <c r="A118" s="8"/>
      <c r="B118" s="8"/>
      <c r="C118" s="17"/>
      <c r="D118" s="8"/>
      <c r="E118" s="8"/>
      <c r="F118" s="20"/>
      <c r="G118" s="10" t="str">
        <f aca="false">IF(N(F118)=0,"",IF(D118="","Unmatched - no provision",IF(COUNTIF(Provisions!$A$9:$A$108,D118)=0,"Ref not found - check","Matched")))</f>
        <v/>
      </c>
    </row>
    <row r="119" customFormat="false" ht="15" hidden="false" customHeight="false" outlineLevel="0" collapsed="false">
      <c r="A119" s="8"/>
      <c r="B119" s="8"/>
      <c r="C119" s="17"/>
      <c r="D119" s="8"/>
      <c r="E119" s="8"/>
      <c r="F119" s="20"/>
      <c r="G119" s="10" t="str">
        <f aca="false">IF(N(F119)=0,"",IF(D119="","Unmatched - no provision",IF(COUNTIF(Provisions!$A$9:$A$108,D119)=0,"Ref not found - check","Matched")))</f>
        <v/>
      </c>
    </row>
    <row r="120" customFormat="false" ht="15" hidden="false" customHeight="false" outlineLevel="0" collapsed="false">
      <c r="A120" s="8"/>
      <c r="B120" s="8"/>
      <c r="C120" s="17"/>
      <c r="D120" s="8"/>
      <c r="E120" s="8"/>
      <c r="F120" s="20"/>
      <c r="G120" s="10" t="str">
        <f aca="false">IF(N(F120)=0,"",IF(D120="","Unmatched - no provision",IF(COUNTIF(Provisions!$A$9:$A$108,D120)=0,"Ref not found - check","Matched")))</f>
        <v/>
      </c>
    </row>
    <row r="121" customFormat="false" ht="15" hidden="false" customHeight="false" outlineLevel="0" collapsed="false">
      <c r="A121" s="8"/>
      <c r="B121" s="8"/>
      <c r="C121" s="17"/>
      <c r="D121" s="8"/>
      <c r="E121" s="8"/>
      <c r="F121" s="20"/>
      <c r="G121" s="10" t="str">
        <f aca="false">IF(N(F121)=0,"",IF(D121="","Unmatched - no provision",IF(COUNTIF(Provisions!$A$9:$A$108,D121)=0,"Ref not found - check","Matched")))</f>
        <v/>
      </c>
    </row>
    <row r="122" customFormat="false" ht="15" hidden="false" customHeight="false" outlineLevel="0" collapsed="false">
      <c r="A122" s="8"/>
      <c r="B122" s="8"/>
      <c r="C122" s="17"/>
      <c r="D122" s="8"/>
      <c r="E122" s="8"/>
      <c r="F122" s="20"/>
      <c r="G122" s="10" t="str">
        <f aca="false">IF(N(F122)=0,"",IF(D122="","Unmatched - no provision",IF(COUNTIF(Provisions!$A$9:$A$108,D122)=0,"Ref not found - check","Matched")))</f>
        <v/>
      </c>
    </row>
    <row r="123" customFormat="false" ht="15" hidden="false" customHeight="false" outlineLevel="0" collapsed="false">
      <c r="A123" s="8"/>
      <c r="B123" s="8"/>
      <c r="C123" s="17"/>
      <c r="D123" s="8"/>
      <c r="E123" s="8"/>
      <c r="F123" s="20"/>
      <c r="G123" s="10" t="str">
        <f aca="false">IF(N(F123)=0,"",IF(D123="","Unmatched - no provision",IF(COUNTIF(Provisions!$A$9:$A$108,D123)=0,"Ref not found - check","Matched")))</f>
        <v/>
      </c>
    </row>
    <row r="124" customFormat="false" ht="15" hidden="false" customHeight="false" outlineLevel="0" collapsed="false">
      <c r="A124" s="8"/>
      <c r="B124" s="8"/>
      <c r="C124" s="17"/>
      <c r="D124" s="8"/>
      <c r="E124" s="8"/>
      <c r="F124" s="20"/>
      <c r="G124" s="10" t="str">
        <f aca="false">IF(N(F124)=0,"",IF(D124="","Unmatched - no provision",IF(COUNTIF(Provisions!$A$9:$A$108,D124)=0,"Ref not found - check","Matched")))</f>
        <v/>
      </c>
    </row>
    <row r="125" customFormat="false" ht="15" hidden="false" customHeight="false" outlineLevel="0" collapsed="false">
      <c r="A125" s="8"/>
      <c r="B125" s="8"/>
      <c r="C125" s="17"/>
      <c r="D125" s="8"/>
      <c r="E125" s="8"/>
      <c r="F125" s="20"/>
      <c r="G125" s="10" t="str">
        <f aca="false">IF(N(F125)=0,"",IF(D125="","Unmatched - no provision",IF(COUNTIF(Provisions!$A$9:$A$108,D125)=0,"Ref not found - check","Matched")))</f>
        <v/>
      </c>
    </row>
    <row r="126" customFormat="false" ht="15" hidden="false" customHeight="false" outlineLevel="0" collapsed="false">
      <c r="A126" s="8"/>
      <c r="B126" s="8"/>
      <c r="C126" s="17"/>
      <c r="D126" s="8"/>
      <c r="E126" s="8"/>
      <c r="F126" s="20"/>
      <c r="G126" s="10" t="str">
        <f aca="false">IF(N(F126)=0,"",IF(D126="","Unmatched - no provision",IF(COUNTIF(Provisions!$A$9:$A$108,D126)=0,"Ref not found - check","Matched")))</f>
        <v/>
      </c>
    </row>
    <row r="127" customFormat="false" ht="15" hidden="false" customHeight="false" outlineLevel="0" collapsed="false">
      <c r="A127" s="8"/>
      <c r="B127" s="8"/>
      <c r="C127" s="17"/>
      <c r="D127" s="8"/>
      <c r="E127" s="8"/>
      <c r="F127" s="20"/>
      <c r="G127" s="10" t="str">
        <f aca="false">IF(N(F127)=0,"",IF(D127="","Unmatched - no provision",IF(COUNTIF(Provisions!$A$9:$A$108,D127)=0,"Ref not found - check","Matched")))</f>
        <v/>
      </c>
    </row>
    <row r="128" customFormat="false" ht="15" hidden="false" customHeight="false" outlineLevel="0" collapsed="false">
      <c r="A128" s="8"/>
      <c r="B128" s="8"/>
      <c r="C128" s="17"/>
      <c r="D128" s="8"/>
      <c r="E128" s="8"/>
      <c r="F128" s="20"/>
      <c r="G128" s="10" t="str">
        <f aca="false">IF(N(F128)=0,"",IF(D128="","Unmatched - no provision",IF(COUNTIF(Provisions!$A$9:$A$108,D128)=0,"Ref not found - check","Matched")))</f>
        <v/>
      </c>
    </row>
    <row r="129" customFormat="false" ht="15" hidden="false" customHeight="false" outlineLevel="0" collapsed="false">
      <c r="A129" s="8"/>
      <c r="B129" s="8"/>
      <c r="C129" s="17"/>
      <c r="D129" s="8"/>
      <c r="E129" s="8"/>
      <c r="F129" s="20"/>
      <c r="G129" s="10" t="str">
        <f aca="false">IF(N(F129)=0,"",IF(D129="","Unmatched - no provision",IF(COUNTIF(Provisions!$A$9:$A$108,D129)=0,"Ref not found - check","Matched")))</f>
        <v/>
      </c>
    </row>
    <row r="130" customFormat="false" ht="15" hidden="false" customHeight="false" outlineLevel="0" collapsed="false">
      <c r="A130" s="8"/>
      <c r="B130" s="8"/>
      <c r="C130" s="17"/>
      <c r="D130" s="8"/>
      <c r="E130" s="8"/>
      <c r="F130" s="20"/>
      <c r="G130" s="10" t="str">
        <f aca="false">IF(N(F130)=0,"",IF(D130="","Unmatched - no provision",IF(COUNTIF(Provisions!$A$9:$A$108,D130)=0,"Ref not found - check","Matched")))</f>
        <v/>
      </c>
    </row>
    <row r="131" customFormat="false" ht="15" hidden="false" customHeight="false" outlineLevel="0" collapsed="false">
      <c r="A131" s="8"/>
      <c r="B131" s="8"/>
      <c r="C131" s="17"/>
      <c r="D131" s="8"/>
      <c r="E131" s="8"/>
      <c r="F131" s="20"/>
      <c r="G131" s="10" t="str">
        <f aca="false">IF(N(F131)=0,"",IF(D131="","Unmatched - no provision",IF(COUNTIF(Provisions!$A$9:$A$108,D131)=0,"Ref not found - check","Matched")))</f>
        <v/>
      </c>
    </row>
    <row r="132" customFormat="false" ht="15" hidden="false" customHeight="false" outlineLevel="0" collapsed="false">
      <c r="A132" s="8"/>
      <c r="B132" s="8"/>
      <c r="C132" s="17"/>
      <c r="D132" s="8"/>
      <c r="E132" s="8"/>
      <c r="F132" s="20"/>
      <c r="G132" s="10" t="str">
        <f aca="false">IF(N(F132)=0,"",IF(D132="","Unmatched - no provision",IF(COUNTIF(Provisions!$A$9:$A$108,D132)=0,"Ref not found - check","Matched")))</f>
        <v/>
      </c>
    </row>
    <row r="133" customFormat="false" ht="15" hidden="false" customHeight="false" outlineLevel="0" collapsed="false">
      <c r="A133" s="8"/>
      <c r="B133" s="8"/>
      <c r="C133" s="17"/>
      <c r="D133" s="8"/>
      <c r="E133" s="8"/>
      <c r="F133" s="20"/>
      <c r="G133" s="10" t="str">
        <f aca="false">IF(N(F133)=0,"",IF(D133="","Unmatched - no provision",IF(COUNTIF(Provisions!$A$9:$A$108,D133)=0,"Ref not found - check","Matched")))</f>
        <v/>
      </c>
    </row>
    <row r="134" customFormat="false" ht="15" hidden="false" customHeight="false" outlineLevel="0" collapsed="false">
      <c r="A134" s="8"/>
      <c r="B134" s="8"/>
      <c r="C134" s="17"/>
      <c r="D134" s="8"/>
      <c r="E134" s="8"/>
      <c r="F134" s="20"/>
      <c r="G134" s="10" t="str">
        <f aca="false">IF(N(F134)=0,"",IF(D134="","Unmatched - no provision",IF(COUNTIF(Provisions!$A$9:$A$108,D134)=0,"Ref not found - check","Matched")))</f>
        <v/>
      </c>
    </row>
    <row r="135" customFormat="false" ht="15" hidden="false" customHeight="false" outlineLevel="0" collapsed="false">
      <c r="A135" s="8"/>
      <c r="B135" s="8"/>
      <c r="C135" s="17"/>
      <c r="D135" s="8"/>
      <c r="E135" s="8"/>
      <c r="F135" s="20"/>
      <c r="G135" s="10" t="str">
        <f aca="false">IF(N(F135)=0,"",IF(D135="","Unmatched - no provision",IF(COUNTIF(Provisions!$A$9:$A$108,D135)=0,"Ref not found - check","Matched")))</f>
        <v/>
      </c>
    </row>
    <row r="136" customFormat="false" ht="15" hidden="false" customHeight="false" outlineLevel="0" collapsed="false">
      <c r="A136" s="8"/>
      <c r="B136" s="8"/>
      <c r="C136" s="17"/>
      <c r="D136" s="8"/>
      <c r="E136" s="8"/>
      <c r="F136" s="20"/>
      <c r="G136" s="10" t="str">
        <f aca="false">IF(N(F136)=0,"",IF(D136="","Unmatched - no provision",IF(COUNTIF(Provisions!$A$9:$A$108,D136)=0,"Ref not found - check","Matched")))</f>
        <v/>
      </c>
    </row>
    <row r="137" customFormat="false" ht="15" hidden="false" customHeight="false" outlineLevel="0" collapsed="false">
      <c r="A137" s="8"/>
      <c r="B137" s="8"/>
      <c r="C137" s="17"/>
      <c r="D137" s="8"/>
      <c r="E137" s="8"/>
      <c r="F137" s="20"/>
      <c r="G137" s="10" t="str">
        <f aca="false">IF(N(F137)=0,"",IF(D137="","Unmatched - no provision",IF(COUNTIF(Provisions!$A$9:$A$108,D137)=0,"Ref not found - check","Matched")))</f>
        <v/>
      </c>
    </row>
    <row r="138" customFormat="false" ht="15" hidden="false" customHeight="false" outlineLevel="0" collapsed="false">
      <c r="A138" s="8"/>
      <c r="B138" s="8"/>
      <c r="C138" s="17"/>
      <c r="D138" s="8"/>
      <c r="E138" s="8"/>
      <c r="F138" s="20"/>
      <c r="G138" s="10" t="str">
        <f aca="false">IF(N(F138)=0,"",IF(D138="","Unmatched - no provision",IF(COUNTIF(Provisions!$A$9:$A$108,D138)=0,"Ref not found - check","Matched")))</f>
        <v/>
      </c>
    </row>
    <row r="139" customFormat="false" ht="15" hidden="false" customHeight="false" outlineLevel="0" collapsed="false">
      <c r="A139" s="8"/>
      <c r="B139" s="8"/>
      <c r="C139" s="17"/>
      <c r="D139" s="8"/>
      <c r="E139" s="8"/>
      <c r="F139" s="20"/>
      <c r="G139" s="10" t="str">
        <f aca="false">IF(N(F139)=0,"",IF(D139="","Unmatched - no provision",IF(COUNTIF(Provisions!$A$9:$A$108,D139)=0,"Ref not found - check","Matched")))</f>
        <v/>
      </c>
    </row>
    <row r="140" customFormat="false" ht="15" hidden="false" customHeight="false" outlineLevel="0" collapsed="false">
      <c r="A140" s="8"/>
      <c r="B140" s="8"/>
      <c r="C140" s="17"/>
      <c r="D140" s="8"/>
      <c r="E140" s="8"/>
      <c r="F140" s="20"/>
      <c r="G140" s="10" t="str">
        <f aca="false">IF(N(F140)=0,"",IF(D140="","Unmatched - no provision",IF(COUNTIF(Provisions!$A$9:$A$108,D140)=0,"Ref not found - check","Matched")))</f>
        <v/>
      </c>
    </row>
    <row r="141" customFormat="false" ht="15" hidden="false" customHeight="false" outlineLevel="0" collapsed="false">
      <c r="A141" s="8"/>
      <c r="B141" s="8"/>
      <c r="C141" s="17"/>
      <c r="D141" s="8"/>
      <c r="E141" s="8"/>
      <c r="F141" s="20"/>
      <c r="G141" s="10" t="str">
        <f aca="false">IF(N(F141)=0,"",IF(D141="","Unmatched - no provision",IF(COUNTIF(Provisions!$A$9:$A$108,D141)=0,"Ref not found - check","Matched")))</f>
        <v/>
      </c>
    </row>
    <row r="142" customFormat="false" ht="15" hidden="false" customHeight="false" outlineLevel="0" collapsed="false">
      <c r="A142" s="8"/>
      <c r="B142" s="8"/>
      <c r="C142" s="17"/>
      <c r="D142" s="8"/>
      <c r="E142" s="8"/>
      <c r="F142" s="20"/>
      <c r="G142" s="10" t="str">
        <f aca="false">IF(N(F142)=0,"",IF(D142="","Unmatched - no provision",IF(COUNTIF(Provisions!$A$9:$A$108,D142)=0,"Ref not found - check","Matched")))</f>
        <v/>
      </c>
    </row>
    <row r="143" customFormat="false" ht="15" hidden="false" customHeight="false" outlineLevel="0" collapsed="false">
      <c r="A143" s="8"/>
      <c r="B143" s="8"/>
      <c r="C143" s="17"/>
      <c r="D143" s="8"/>
      <c r="E143" s="8"/>
      <c r="F143" s="20"/>
      <c r="G143" s="10" t="str">
        <f aca="false">IF(N(F143)=0,"",IF(D143="","Unmatched - no provision",IF(COUNTIF(Provisions!$A$9:$A$108,D143)=0,"Ref not found - check","Matched")))</f>
        <v/>
      </c>
    </row>
    <row r="144" customFormat="false" ht="15" hidden="false" customHeight="false" outlineLevel="0" collapsed="false">
      <c r="A144" s="8"/>
      <c r="B144" s="8"/>
      <c r="C144" s="17"/>
      <c r="D144" s="8"/>
      <c r="E144" s="8"/>
      <c r="F144" s="20"/>
      <c r="G144" s="10" t="str">
        <f aca="false">IF(N(F144)=0,"",IF(D144="","Unmatched - no provision",IF(COUNTIF(Provisions!$A$9:$A$108,D144)=0,"Ref not found - check","Matched")))</f>
        <v/>
      </c>
    </row>
    <row r="145" customFormat="false" ht="15" hidden="false" customHeight="false" outlineLevel="0" collapsed="false">
      <c r="A145" s="8"/>
      <c r="B145" s="8"/>
      <c r="C145" s="17"/>
      <c r="D145" s="8"/>
      <c r="E145" s="8"/>
      <c r="F145" s="20"/>
      <c r="G145" s="10" t="str">
        <f aca="false">IF(N(F145)=0,"",IF(D145="","Unmatched - no provision",IF(COUNTIF(Provisions!$A$9:$A$108,D145)=0,"Ref not found - check","Matched")))</f>
        <v/>
      </c>
    </row>
    <row r="146" customFormat="false" ht="15" hidden="false" customHeight="false" outlineLevel="0" collapsed="false">
      <c r="A146" s="8"/>
      <c r="B146" s="8"/>
      <c r="C146" s="17"/>
      <c r="D146" s="8"/>
      <c r="E146" s="8"/>
      <c r="F146" s="20"/>
      <c r="G146" s="10" t="str">
        <f aca="false">IF(N(F146)=0,"",IF(D146="","Unmatched - no provision",IF(COUNTIF(Provisions!$A$9:$A$108,D146)=0,"Ref not found - check","Matched")))</f>
        <v/>
      </c>
    </row>
    <row r="147" customFormat="false" ht="15" hidden="false" customHeight="false" outlineLevel="0" collapsed="false">
      <c r="A147" s="8"/>
      <c r="B147" s="8"/>
      <c r="C147" s="17"/>
      <c r="D147" s="8"/>
      <c r="E147" s="8"/>
      <c r="F147" s="20"/>
      <c r="G147" s="10" t="str">
        <f aca="false">IF(N(F147)=0,"",IF(D147="","Unmatched - no provision",IF(COUNTIF(Provisions!$A$9:$A$108,D147)=0,"Ref not found - check","Matched")))</f>
        <v/>
      </c>
    </row>
    <row r="148" customFormat="false" ht="15" hidden="false" customHeight="false" outlineLevel="0" collapsed="false">
      <c r="A148" s="8"/>
      <c r="B148" s="8"/>
      <c r="C148" s="17"/>
      <c r="D148" s="8"/>
      <c r="E148" s="8"/>
      <c r="F148" s="20"/>
      <c r="G148" s="10" t="str">
        <f aca="false">IF(N(F148)=0,"",IF(D148="","Unmatched - no provision",IF(COUNTIF(Provisions!$A$9:$A$108,D148)=0,"Ref not found - check","Matched")))</f>
        <v/>
      </c>
    </row>
    <row r="149" customFormat="false" ht="15" hidden="false" customHeight="false" outlineLevel="0" collapsed="false">
      <c r="A149" s="8"/>
      <c r="B149" s="8"/>
      <c r="C149" s="17"/>
      <c r="D149" s="8"/>
      <c r="E149" s="8"/>
      <c r="F149" s="20"/>
      <c r="G149" s="10" t="str">
        <f aca="false">IF(N(F149)=0,"",IF(D149="","Unmatched - no provision",IF(COUNTIF(Provisions!$A$9:$A$108,D149)=0,"Ref not found - check","Matched")))</f>
        <v/>
      </c>
    </row>
    <row r="150" customFormat="false" ht="15" hidden="false" customHeight="false" outlineLevel="0" collapsed="false">
      <c r="A150" s="8"/>
      <c r="B150" s="8"/>
      <c r="C150" s="17"/>
      <c r="D150" s="8"/>
      <c r="E150" s="8"/>
      <c r="F150" s="20"/>
      <c r="G150" s="10" t="str">
        <f aca="false">IF(N(F150)=0,"",IF(D150="","Unmatched - no provision",IF(COUNTIF(Provisions!$A$9:$A$108,D150)=0,"Ref not found - check","Matched")))</f>
        <v/>
      </c>
    </row>
    <row r="151" customFormat="false" ht="15" hidden="false" customHeight="false" outlineLevel="0" collapsed="false">
      <c r="A151" s="8"/>
      <c r="B151" s="8"/>
      <c r="C151" s="17"/>
      <c r="D151" s="8"/>
      <c r="E151" s="8"/>
      <c r="F151" s="20"/>
      <c r="G151" s="10" t="str">
        <f aca="false">IF(N(F151)=0,"",IF(D151="","Unmatched - no provision",IF(COUNTIF(Provisions!$A$9:$A$108,D151)=0,"Ref not found - check","Matched")))</f>
        <v/>
      </c>
    </row>
    <row r="152" customFormat="false" ht="15" hidden="false" customHeight="false" outlineLevel="0" collapsed="false">
      <c r="A152" s="8"/>
      <c r="B152" s="8"/>
      <c r="C152" s="17"/>
      <c r="D152" s="8"/>
      <c r="E152" s="8"/>
      <c r="F152" s="20"/>
      <c r="G152" s="10" t="str">
        <f aca="false">IF(N(F152)=0,"",IF(D152="","Unmatched - no provision",IF(COUNTIF(Provisions!$A$9:$A$108,D152)=0,"Ref not found - check","Matched")))</f>
        <v/>
      </c>
    </row>
    <row r="153" customFormat="false" ht="15" hidden="false" customHeight="false" outlineLevel="0" collapsed="false">
      <c r="A153" s="8"/>
      <c r="B153" s="8"/>
      <c r="C153" s="17"/>
      <c r="D153" s="8"/>
      <c r="E153" s="8"/>
      <c r="F153" s="20"/>
      <c r="G153" s="10" t="str">
        <f aca="false">IF(N(F153)=0,"",IF(D153="","Unmatched - no provision",IF(COUNTIF(Provisions!$A$9:$A$108,D153)=0,"Ref not found - check","Matched")))</f>
        <v/>
      </c>
    </row>
    <row r="154" customFormat="false" ht="15" hidden="false" customHeight="false" outlineLevel="0" collapsed="false">
      <c r="A154" s="8"/>
      <c r="B154" s="8"/>
      <c r="C154" s="17"/>
      <c r="D154" s="8"/>
      <c r="E154" s="8"/>
      <c r="F154" s="20"/>
      <c r="G154" s="10" t="str">
        <f aca="false">IF(N(F154)=0,"",IF(D154="","Unmatched - no provision",IF(COUNTIF(Provisions!$A$9:$A$108,D154)=0,"Ref not found - check","Matched")))</f>
        <v/>
      </c>
    </row>
    <row r="155" customFormat="false" ht="15" hidden="false" customHeight="false" outlineLevel="0" collapsed="false">
      <c r="A155" s="8"/>
      <c r="B155" s="8"/>
      <c r="C155" s="17"/>
      <c r="D155" s="8"/>
      <c r="E155" s="8"/>
      <c r="F155" s="20"/>
      <c r="G155" s="10" t="str">
        <f aca="false">IF(N(F155)=0,"",IF(D155="","Unmatched - no provision",IF(COUNTIF(Provisions!$A$9:$A$108,D155)=0,"Ref not found - check","Matched")))</f>
        <v/>
      </c>
    </row>
    <row r="156" customFormat="false" ht="15" hidden="false" customHeight="false" outlineLevel="0" collapsed="false">
      <c r="A156" s="8"/>
      <c r="B156" s="8"/>
      <c r="C156" s="17"/>
      <c r="D156" s="8"/>
      <c r="E156" s="8"/>
      <c r="F156" s="20"/>
      <c r="G156" s="10" t="str">
        <f aca="false">IF(N(F156)=0,"",IF(D156="","Unmatched - no provision",IF(COUNTIF(Provisions!$A$9:$A$108,D156)=0,"Ref not found - check","Matched")))</f>
        <v/>
      </c>
    </row>
    <row r="157" customFormat="false" ht="15" hidden="false" customHeight="false" outlineLevel="0" collapsed="false">
      <c r="A157" s="8"/>
      <c r="B157" s="8"/>
      <c r="C157" s="17"/>
      <c r="D157" s="8"/>
      <c r="E157" s="8"/>
      <c r="F157" s="20"/>
      <c r="G157" s="10" t="str">
        <f aca="false">IF(N(F157)=0,"",IF(D157="","Unmatched - no provision",IF(COUNTIF(Provisions!$A$9:$A$108,D157)=0,"Ref not found - check","Matched")))</f>
        <v/>
      </c>
    </row>
    <row r="158" customFormat="false" ht="15" hidden="false" customHeight="false" outlineLevel="0" collapsed="false">
      <c r="A158" s="8"/>
      <c r="B158" s="8"/>
      <c r="C158" s="17"/>
      <c r="D158" s="8"/>
      <c r="E158" s="8"/>
      <c r="F158" s="20"/>
      <c r="G158" s="10" t="str">
        <f aca="false">IF(N(F158)=0,"",IF(D158="","Unmatched - no provision",IF(COUNTIF(Provisions!$A$9:$A$108,D158)=0,"Ref not found - check","Matched")))</f>
        <v/>
      </c>
    </row>
    <row r="159" customFormat="false" ht="15" hidden="false" customHeight="false" outlineLevel="0" collapsed="false">
      <c r="A159" s="8"/>
      <c r="B159" s="8"/>
      <c r="C159" s="17"/>
      <c r="D159" s="8"/>
      <c r="E159" s="8"/>
      <c r="F159" s="20"/>
      <c r="G159" s="10" t="str">
        <f aca="false">IF(N(F159)=0,"",IF(D159="","Unmatched - no provision",IF(COUNTIF(Provisions!$A$9:$A$108,D159)=0,"Ref not found - check","Matched")))</f>
        <v/>
      </c>
    </row>
    <row r="160" customFormat="false" ht="15" hidden="false" customHeight="false" outlineLevel="0" collapsed="false">
      <c r="A160" s="8"/>
      <c r="B160" s="8"/>
      <c r="C160" s="17"/>
      <c r="D160" s="8"/>
      <c r="E160" s="8"/>
      <c r="F160" s="20"/>
      <c r="G160" s="10" t="str">
        <f aca="false">IF(N(F160)=0,"",IF(D160="","Unmatched - no provision",IF(COUNTIF(Provisions!$A$9:$A$108,D160)=0,"Ref not found - check","Matched")))</f>
        <v/>
      </c>
    </row>
    <row r="161" customFormat="false" ht="15" hidden="false" customHeight="false" outlineLevel="0" collapsed="false">
      <c r="A161" s="8"/>
      <c r="B161" s="8"/>
      <c r="C161" s="17"/>
      <c r="D161" s="8"/>
      <c r="E161" s="8"/>
      <c r="F161" s="20"/>
      <c r="G161" s="10" t="str">
        <f aca="false">IF(N(F161)=0,"",IF(D161="","Unmatched - no provision",IF(COUNTIF(Provisions!$A$9:$A$108,D161)=0,"Ref not found - check","Matched")))</f>
        <v/>
      </c>
    </row>
    <row r="162" customFormat="false" ht="15" hidden="false" customHeight="false" outlineLevel="0" collapsed="false">
      <c r="A162" s="8"/>
      <c r="B162" s="8"/>
      <c r="C162" s="17"/>
      <c r="D162" s="8"/>
      <c r="E162" s="8"/>
      <c r="F162" s="20"/>
      <c r="G162" s="10" t="str">
        <f aca="false">IF(N(F162)=0,"",IF(D162="","Unmatched - no provision",IF(COUNTIF(Provisions!$A$9:$A$108,D162)=0,"Ref not found - check","Matched")))</f>
        <v/>
      </c>
    </row>
    <row r="163" customFormat="false" ht="15" hidden="false" customHeight="false" outlineLevel="0" collapsed="false">
      <c r="A163" s="8"/>
      <c r="B163" s="8"/>
      <c r="C163" s="17"/>
      <c r="D163" s="8"/>
      <c r="E163" s="8"/>
      <c r="F163" s="20"/>
      <c r="G163" s="10" t="str">
        <f aca="false">IF(N(F163)=0,"",IF(D163="","Unmatched - no provision",IF(COUNTIF(Provisions!$A$9:$A$108,D163)=0,"Ref not found - check","Matched")))</f>
        <v/>
      </c>
    </row>
    <row r="164" customFormat="false" ht="15" hidden="false" customHeight="false" outlineLevel="0" collapsed="false">
      <c r="A164" s="8"/>
      <c r="B164" s="8"/>
      <c r="C164" s="17"/>
      <c r="D164" s="8"/>
      <c r="E164" s="8"/>
      <c r="F164" s="20"/>
      <c r="G164" s="10" t="str">
        <f aca="false">IF(N(F164)=0,"",IF(D164="","Unmatched - no provision",IF(COUNTIF(Provisions!$A$9:$A$108,D164)=0,"Ref not found - check","Matched")))</f>
        <v/>
      </c>
    </row>
    <row r="165" customFormat="false" ht="15" hidden="false" customHeight="false" outlineLevel="0" collapsed="false">
      <c r="A165" s="8"/>
      <c r="B165" s="8"/>
      <c r="C165" s="17"/>
      <c r="D165" s="8"/>
      <c r="E165" s="8"/>
      <c r="F165" s="20"/>
      <c r="G165" s="10" t="str">
        <f aca="false">IF(N(F165)=0,"",IF(D165="","Unmatched - no provision",IF(COUNTIF(Provisions!$A$9:$A$108,D165)=0,"Ref not found - check","Matched")))</f>
        <v/>
      </c>
    </row>
    <row r="166" customFormat="false" ht="15" hidden="false" customHeight="false" outlineLevel="0" collapsed="false">
      <c r="A166" s="8"/>
      <c r="B166" s="8"/>
      <c r="C166" s="17"/>
      <c r="D166" s="8"/>
      <c r="E166" s="8"/>
      <c r="F166" s="20"/>
      <c r="G166" s="10" t="str">
        <f aca="false">IF(N(F166)=0,"",IF(D166="","Unmatched - no provision",IF(COUNTIF(Provisions!$A$9:$A$108,D166)=0,"Ref not found - check","Matched")))</f>
        <v/>
      </c>
    </row>
    <row r="167" customFormat="false" ht="15" hidden="false" customHeight="false" outlineLevel="0" collapsed="false">
      <c r="A167" s="8"/>
      <c r="B167" s="8"/>
      <c r="C167" s="17"/>
      <c r="D167" s="8"/>
      <c r="E167" s="8"/>
      <c r="F167" s="20"/>
      <c r="G167" s="10" t="str">
        <f aca="false">IF(N(F167)=0,"",IF(D167="","Unmatched - no provision",IF(COUNTIF(Provisions!$A$9:$A$108,D167)=0,"Ref not found - check","Matched")))</f>
        <v/>
      </c>
    </row>
    <row r="168" customFormat="false" ht="15" hidden="false" customHeight="false" outlineLevel="0" collapsed="false">
      <c r="A168" s="8"/>
      <c r="B168" s="8"/>
      <c r="C168" s="17"/>
      <c r="D168" s="8"/>
      <c r="E168" s="8"/>
      <c r="F168" s="20"/>
      <c r="G168" s="10" t="str">
        <f aca="false">IF(N(F168)=0,"",IF(D168="","Unmatched - no provision",IF(COUNTIF(Provisions!$A$9:$A$108,D168)=0,"Ref not found - check","Matched")))</f>
        <v/>
      </c>
    </row>
    <row r="169" customFormat="false" ht="15" hidden="false" customHeight="false" outlineLevel="0" collapsed="false">
      <c r="A169" s="8"/>
      <c r="B169" s="8"/>
      <c r="C169" s="17"/>
      <c r="D169" s="8"/>
      <c r="E169" s="8"/>
      <c r="F169" s="20"/>
      <c r="G169" s="10" t="str">
        <f aca="false">IF(N(F169)=0,"",IF(D169="","Unmatched - no provision",IF(COUNTIF(Provisions!$A$9:$A$108,D169)=0,"Ref not found - check","Matched")))</f>
        <v/>
      </c>
    </row>
    <row r="170" customFormat="false" ht="15" hidden="false" customHeight="false" outlineLevel="0" collapsed="false">
      <c r="A170" s="8"/>
      <c r="B170" s="8"/>
      <c r="C170" s="17"/>
      <c r="D170" s="8"/>
      <c r="E170" s="8"/>
      <c r="F170" s="20"/>
      <c r="G170" s="10" t="str">
        <f aca="false">IF(N(F170)=0,"",IF(D170="","Unmatched - no provision",IF(COUNTIF(Provisions!$A$9:$A$108,D170)=0,"Ref not found - check","Matched")))</f>
        <v/>
      </c>
    </row>
    <row r="171" customFormat="false" ht="15" hidden="false" customHeight="false" outlineLevel="0" collapsed="false">
      <c r="A171" s="8"/>
      <c r="B171" s="8"/>
      <c r="C171" s="17"/>
      <c r="D171" s="8"/>
      <c r="E171" s="8"/>
      <c r="F171" s="20"/>
      <c r="G171" s="10" t="str">
        <f aca="false">IF(N(F171)=0,"",IF(D171="","Unmatched - no provision",IF(COUNTIF(Provisions!$A$9:$A$108,D171)=0,"Ref not found - check","Matched")))</f>
        <v/>
      </c>
    </row>
    <row r="172" customFormat="false" ht="15" hidden="false" customHeight="false" outlineLevel="0" collapsed="false">
      <c r="A172" s="8"/>
      <c r="B172" s="8"/>
      <c r="C172" s="17"/>
      <c r="D172" s="8"/>
      <c r="E172" s="8"/>
      <c r="F172" s="20"/>
      <c r="G172" s="10" t="str">
        <f aca="false">IF(N(F172)=0,"",IF(D172="","Unmatched - no provision",IF(COUNTIF(Provisions!$A$9:$A$108,D172)=0,"Ref not found - check","Matched")))</f>
        <v/>
      </c>
    </row>
    <row r="173" customFormat="false" ht="15" hidden="false" customHeight="false" outlineLevel="0" collapsed="false">
      <c r="A173" s="8"/>
      <c r="B173" s="8"/>
      <c r="C173" s="17"/>
      <c r="D173" s="8"/>
      <c r="E173" s="8"/>
      <c r="F173" s="20"/>
      <c r="G173" s="10" t="str">
        <f aca="false">IF(N(F173)=0,"",IF(D173="","Unmatched - no provision",IF(COUNTIF(Provisions!$A$9:$A$108,D173)=0,"Ref not found - check","Matched")))</f>
        <v/>
      </c>
    </row>
    <row r="174" customFormat="false" ht="15" hidden="false" customHeight="false" outlineLevel="0" collapsed="false">
      <c r="A174" s="8"/>
      <c r="B174" s="8"/>
      <c r="C174" s="17"/>
      <c r="D174" s="8"/>
      <c r="E174" s="8"/>
      <c r="F174" s="20"/>
      <c r="G174" s="10" t="str">
        <f aca="false">IF(N(F174)=0,"",IF(D174="","Unmatched - no provision",IF(COUNTIF(Provisions!$A$9:$A$108,D174)=0,"Ref not found - check","Matched")))</f>
        <v/>
      </c>
    </row>
    <row r="175" customFormat="false" ht="15" hidden="false" customHeight="false" outlineLevel="0" collapsed="false">
      <c r="A175" s="8"/>
      <c r="B175" s="8"/>
      <c r="C175" s="17"/>
      <c r="D175" s="8"/>
      <c r="E175" s="8"/>
      <c r="F175" s="20"/>
      <c r="G175" s="10" t="str">
        <f aca="false">IF(N(F175)=0,"",IF(D175="","Unmatched - no provision",IF(COUNTIF(Provisions!$A$9:$A$108,D175)=0,"Ref not found - check","Matched")))</f>
        <v/>
      </c>
    </row>
    <row r="176" customFormat="false" ht="15" hidden="false" customHeight="false" outlineLevel="0" collapsed="false">
      <c r="A176" s="8"/>
      <c r="B176" s="8"/>
      <c r="C176" s="17"/>
      <c r="D176" s="8"/>
      <c r="E176" s="8"/>
      <c r="F176" s="20"/>
      <c r="G176" s="10" t="str">
        <f aca="false">IF(N(F176)=0,"",IF(D176="","Unmatched - no provision",IF(COUNTIF(Provisions!$A$9:$A$108,D176)=0,"Ref not found - check","Matched")))</f>
        <v/>
      </c>
    </row>
    <row r="177" customFormat="false" ht="15" hidden="false" customHeight="false" outlineLevel="0" collapsed="false">
      <c r="A177" s="8"/>
      <c r="B177" s="8"/>
      <c r="C177" s="17"/>
      <c r="D177" s="8"/>
      <c r="E177" s="8"/>
      <c r="F177" s="20"/>
      <c r="G177" s="10" t="str">
        <f aca="false">IF(N(F177)=0,"",IF(D177="","Unmatched - no provision",IF(COUNTIF(Provisions!$A$9:$A$108,D177)=0,"Ref not found - check","Matched")))</f>
        <v/>
      </c>
    </row>
    <row r="178" customFormat="false" ht="15" hidden="false" customHeight="false" outlineLevel="0" collapsed="false">
      <c r="A178" s="8"/>
      <c r="B178" s="8"/>
      <c r="C178" s="17"/>
      <c r="D178" s="8"/>
      <c r="E178" s="8"/>
      <c r="F178" s="20"/>
      <c r="G178" s="10" t="str">
        <f aca="false">IF(N(F178)=0,"",IF(D178="","Unmatched - no provision",IF(COUNTIF(Provisions!$A$9:$A$108,D178)=0,"Ref not found - check","Matched")))</f>
        <v/>
      </c>
    </row>
    <row r="179" customFormat="false" ht="15" hidden="false" customHeight="false" outlineLevel="0" collapsed="false">
      <c r="A179" s="8"/>
      <c r="B179" s="8"/>
      <c r="C179" s="17"/>
      <c r="D179" s="8"/>
      <c r="E179" s="8"/>
      <c r="F179" s="20"/>
      <c r="G179" s="10" t="str">
        <f aca="false">IF(N(F179)=0,"",IF(D179="","Unmatched - no provision",IF(COUNTIF(Provisions!$A$9:$A$108,D179)=0,"Ref not found - check","Matched")))</f>
        <v/>
      </c>
    </row>
    <row r="180" customFormat="false" ht="15" hidden="false" customHeight="false" outlineLevel="0" collapsed="false">
      <c r="A180" s="8"/>
      <c r="B180" s="8"/>
      <c r="C180" s="17"/>
      <c r="D180" s="8"/>
      <c r="E180" s="8"/>
      <c r="F180" s="20"/>
      <c r="G180" s="10" t="str">
        <f aca="false">IF(N(F180)=0,"",IF(D180="","Unmatched - no provision",IF(COUNTIF(Provisions!$A$9:$A$108,D180)=0,"Ref not found - check","Matched")))</f>
        <v/>
      </c>
    </row>
    <row r="181" customFormat="false" ht="15" hidden="false" customHeight="false" outlineLevel="0" collapsed="false">
      <c r="A181" s="8"/>
      <c r="B181" s="8"/>
      <c r="C181" s="17"/>
      <c r="D181" s="8"/>
      <c r="E181" s="8"/>
      <c r="F181" s="20"/>
      <c r="G181" s="10" t="str">
        <f aca="false">IF(N(F181)=0,"",IF(D181="","Unmatched - no provision",IF(COUNTIF(Provisions!$A$9:$A$108,D181)=0,"Ref not found - check","Matched")))</f>
        <v/>
      </c>
    </row>
    <row r="182" customFormat="false" ht="15" hidden="false" customHeight="false" outlineLevel="0" collapsed="false">
      <c r="A182" s="8"/>
      <c r="B182" s="8"/>
      <c r="C182" s="17"/>
      <c r="D182" s="8"/>
      <c r="E182" s="8"/>
      <c r="F182" s="20"/>
      <c r="G182" s="10" t="str">
        <f aca="false">IF(N(F182)=0,"",IF(D182="","Unmatched - no provision",IF(COUNTIF(Provisions!$A$9:$A$108,D182)=0,"Ref not found - check","Matched")))</f>
        <v/>
      </c>
    </row>
    <row r="183" customFormat="false" ht="15" hidden="false" customHeight="false" outlineLevel="0" collapsed="false">
      <c r="A183" s="8"/>
      <c r="B183" s="8"/>
      <c r="C183" s="17"/>
      <c r="D183" s="8"/>
      <c r="E183" s="8"/>
      <c r="F183" s="20"/>
      <c r="G183" s="10" t="str">
        <f aca="false">IF(N(F183)=0,"",IF(D183="","Unmatched - no provision",IF(COUNTIF(Provisions!$A$9:$A$108,D183)=0,"Ref not found - check","Matched")))</f>
        <v/>
      </c>
    </row>
    <row r="184" customFormat="false" ht="15" hidden="false" customHeight="false" outlineLevel="0" collapsed="false">
      <c r="A184" s="8"/>
      <c r="B184" s="8"/>
      <c r="C184" s="17"/>
      <c r="D184" s="8"/>
      <c r="E184" s="8"/>
      <c r="F184" s="20"/>
      <c r="G184" s="10" t="str">
        <f aca="false">IF(N(F184)=0,"",IF(D184="","Unmatched - no provision",IF(COUNTIF(Provisions!$A$9:$A$108,D184)=0,"Ref not found - check","Matched")))</f>
        <v/>
      </c>
    </row>
    <row r="185" customFormat="false" ht="15" hidden="false" customHeight="false" outlineLevel="0" collapsed="false">
      <c r="A185" s="8"/>
      <c r="B185" s="8"/>
      <c r="C185" s="17"/>
      <c r="D185" s="8"/>
      <c r="E185" s="8"/>
      <c r="F185" s="20"/>
      <c r="G185" s="10" t="str">
        <f aca="false">IF(N(F185)=0,"",IF(D185="","Unmatched - no provision",IF(COUNTIF(Provisions!$A$9:$A$108,D185)=0,"Ref not found - check","Matched")))</f>
        <v/>
      </c>
    </row>
    <row r="186" customFormat="false" ht="15" hidden="false" customHeight="false" outlineLevel="0" collapsed="false">
      <c r="A186" s="8"/>
      <c r="B186" s="8"/>
      <c r="C186" s="17"/>
      <c r="D186" s="8"/>
      <c r="E186" s="8"/>
      <c r="F186" s="20"/>
      <c r="G186" s="10" t="str">
        <f aca="false">IF(N(F186)=0,"",IF(D186="","Unmatched - no provision",IF(COUNTIF(Provisions!$A$9:$A$108,D186)=0,"Ref not found - check","Matched")))</f>
        <v/>
      </c>
    </row>
    <row r="187" customFormat="false" ht="15" hidden="false" customHeight="false" outlineLevel="0" collapsed="false">
      <c r="A187" s="8"/>
      <c r="B187" s="8"/>
      <c r="C187" s="17"/>
      <c r="D187" s="8"/>
      <c r="E187" s="8"/>
      <c r="F187" s="20"/>
      <c r="G187" s="10" t="str">
        <f aca="false">IF(N(F187)=0,"",IF(D187="","Unmatched - no provision",IF(COUNTIF(Provisions!$A$9:$A$108,D187)=0,"Ref not found - check","Matched")))</f>
        <v/>
      </c>
    </row>
    <row r="188" customFormat="false" ht="15" hidden="false" customHeight="false" outlineLevel="0" collapsed="false">
      <c r="A188" s="8"/>
      <c r="B188" s="8"/>
      <c r="C188" s="17"/>
      <c r="D188" s="8"/>
      <c r="E188" s="8"/>
      <c r="F188" s="20"/>
      <c r="G188" s="10" t="str">
        <f aca="false">IF(N(F188)=0,"",IF(D188="","Unmatched - no provision",IF(COUNTIF(Provisions!$A$9:$A$108,D188)=0,"Ref not found - check","Matched")))</f>
        <v/>
      </c>
    </row>
    <row r="189" customFormat="false" ht="15" hidden="false" customHeight="false" outlineLevel="0" collapsed="false">
      <c r="A189" s="8"/>
      <c r="B189" s="8"/>
      <c r="C189" s="17"/>
      <c r="D189" s="8"/>
      <c r="E189" s="8"/>
      <c r="F189" s="20"/>
      <c r="G189" s="10" t="str">
        <f aca="false">IF(N(F189)=0,"",IF(D189="","Unmatched - no provision",IF(COUNTIF(Provisions!$A$9:$A$108,D189)=0,"Ref not found - check","Matched")))</f>
        <v/>
      </c>
    </row>
    <row r="190" customFormat="false" ht="15" hidden="false" customHeight="false" outlineLevel="0" collapsed="false">
      <c r="A190" s="8"/>
      <c r="B190" s="8"/>
      <c r="C190" s="17"/>
      <c r="D190" s="8"/>
      <c r="E190" s="8"/>
      <c r="F190" s="20"/>
      <c r="G190" s="10" t="str">
        <f aca="false">IF(N(F190)=0,"",IF(D190="","Unmatched - no provision",IF(COUNTIF(Provisions!$A$9:$A$108,D190)=0,"Ref not found - check","Matched")))</f>
        <v/>
      </c>
    </row>
    <row r="191" customFormat="false" ht="15" hidden="false" customHeight="false" outlineLevel="0" collapsed="false">
      <c r="A191" s="8"/>
      <c r="B191" s="8"/>
      <c r="C191" s="17"/>
      <c r="D191" s="8"/>
      <c r="E191" s="8"/>
      <c r="F191" s="20"/>
      <c r="G191" s="10" t="str">
        <f aca="false">IF(N(F191)=0,"",IF(D191="","Unmatched - no provision",IF(COUNTIF(Provisions!$A$9:$A$108,D191)=0,"Ref not found - check","Matched")))</f>
        <v/>
      </c>
    </row>
    <row r="192" customFormat="false" ht="15" hidden="false" customHeight="false" outlineLevel="0" collapsed="false">
      <c r="A192" s="8"/>
      <c r="B192" s="8"/>
      <c r="C192" s="17"/>
      <c r="D192" s="8"/>
      <c r="E192" s="8"/>
      <c r="F192" s="20"/>
      <c r="G192" s="10" t="str">
        <f aca="false">IF(N(F192)=0,"",IF(D192="","Unmatched - no provision",IF(COUNTIF(Provisions!$A$9:$A$108,D192)=0,"Ref not found - check","Matched")))</f>
        <v/>
      </c>
    </row>
    <row r="193" customFormat="false" ht="15" hidden="false" customHeight="false" outlineLevel="0" collapsed="false">
      <c r="A193" s="8"/>
      <c r="B193" s="8"/>
      <c r="C193" s="17"/>
      <c r="D193" s="8"/>
      <c r="E193" s="8"/>
      <c r="F193" s="20"/>
      <c r="G193" s="10" t="str">
        <f aca="false">IF(N(F193)=0,"",IF(D193="","Unmatched - no provision",IF(COUNTIF(Provisions!$A$9:$A$108,D193)=0,"Ref not found - check","Matched")))</f>
        <v/>
      </c>
    </row>
    <row r="194" customFormat="false" ht="15" hidden="false" customHeight="false" outlineLevel="0" collapsed="false">
      <c r="A194" s="8"/>
      <c r="B194" s="8"/>
      <c r="C194" s="17"/>
      <c r="D194" s="8"/>
      <c r="E194" s="8"/>
      <c r="F194" s="20"/>
      <c r="G194" s="10" t="str">
        <f aca="false">IF(N(F194)=0,"",IF(D194="","Unmatched - no provision",IF(COUNTIF(Provisions!$A$9:$A$108,D194)=0,"Ref not found - check","Matched")))</f>
        <v/>
      </c>
    </row>
    <row r="195" customFormat="false" ht="15" hidden="false" customHeight="false" outlineLevel="0" collapsed="false">
      <c r="A195" s="8"/>
      <c r="B195" s="8"/>
      <c r="C195" s="17"/>
      <c r="D195" s="8"/>
      <c r="E195" s="8"/>
      <c r="F195" s="20"/>
      <c r="G195" s="10" t="str">
        <f aca="false">IF(N(F195)=0,"",IF(D195="","Unmatched - no provision",IF(COUNTIF(Provisions!$A$9:$A$108,D195)=0,"Ref not found - check","Matched")))</f>
        <v/>
      </c>
    </row>
    <row r="196" customFormat="false" ht="15" hidden="false" customHeight="false" outlineLevel="0" collapsed="false">
      <c r="A196" s="8"/>
      <c r="B196" s="8"/>
      <c r="C196" s="17"/>
      <c r="D196" s="8"/>
      <c r="E196" s="8"/>
      <c r="F196" s="20"/>
      <c r="G196" s="10" t="str">
        <f aca="false">IF(N(F196)=0,"",IF(D196="","Unmatched - no provision",IF(COUNTIF(Provisions!$A$9:$A$108,D196)=0,"Ref not found - check","Matched")))</f>
        <v/>
      </c>
    </row>
    <row r="197" customFormat="false" ht="15" hidden="false" customHeight="false" outlineLevel="0" collapsed="false">
      <c r="A197" s="8"/>
      <c r="B197" s="8"/>
      <c r="C197" s="17"/>
      <c r="D197" s="8"/>
      <c r="E197" s="8"/>
      <c r="F197" s="20"/>
      <c r="G197" s="10" t="str">
        <f aca="false">IF(N(F197)=0,"",IF(D197="","Unmatched - no provision",IF(COUNTIF(Provisions!$A$9:$A$108,D197)=0,"Ref not found - check","Matched")))</f>
        <v/>
      </c>
    </row>
    <row r="198" customFormat="false" ht="15" hidden="false" customHeight="false" outlineLevel="0" collapsed="false">
      <c r="A198" s="8"/>
      <c r="B198" s="8"/>
      <c r="C198" s="17"/>
      <c r="D198" s="8"/>
      <c r="E198" s="8"/>
      <c r="F198" s="20"/>
      <c r="G198" s="10" t="str">
        <f aca="false">IF(N(F198)=0,"",IF(D198="","Unmatched - no provision",IF(COUNTIF(Provisions!$A$9:$A$108,D198)=0,"Ref not found - check","Matched")))</f>
        <v/>
      </c>
    </row>
    <row r="199" customFormat="false" ht="15" hidden="false" customHeight="false" outlineLevel="0" collapsed="false">
      <c r="A199" s="8"/>
      <c r="B199" s="8"/>
      <c r="C199" s="17"/>
      <c r="D199" s="8"/>
      <c r="E199" s="8"/>
      <c r="F199" s="20"/>
      <c r="G199" s="10" t="str">
        <f aca="false">IF(N(F199)=0,"",IF(D199="","Unmatched - no provision",IF(COUNTIF(Provisions!$A$9:$A$108,D199)=0,"Ref not found - check","Matched")))</f>
        <v/>
      </c>
    </row>
    <row r="200" customFormat="false" ht="15" hidden="false" customHeight="false" outlineLevel="0" collapsed="false">
      <c r="A200" s="8"/>
      <c r="B200" s="8"/>
      <c r="C200" s="17"/>
      <c r="D200" s="8"/>
      <c r="E200" s="8"/>
      <c r="F200" s="20"/>
      <c r="G200" s="10" t="str">
        <f aca="false">IF(N(F200)=0,"",IF(D200="","Unmatched - no provision",IF(COUNTIF(Provisions!$A$9:$A$108,D200)=0,"Ref not found - check","Matched")))</f>
        <v/>
      </c>
    </row>
    <row r="201" customFormat="false" ht="15" hidden="false" customHeight="false" outlineLevel="0" collapsed="false">
      <c r="A201" s="8"/>
      <c r="B201" s="8"/>
      <c r="C201" s="17"/>
      <c r="D201" s="8"/>
      <c r="E201" s="8"/>
      <c r="F201" s="20"/>
      <c r="G201" s="10" t="str">
        <f aca="false">IF(N(F201)=0,"",IF(D201="","Unmatched - no provision",IF(COUNTIF(Provisions!$A$9:$A$108,D201)=0,"Ref not found - check","Matched")))</f>
        <v/>
      </c>
    </row>
    <row r="202" customFormat="false" ht="15" hidden="false" customHeight="false" outlineLevel="0" collapsed="false">
      <c r="A202" s="8"/>
      <c r="B202" s="8"/>
      <c r="C202" s="17"/>
      <c r="D202" s="8"/>
      <c r="E202" s="8"/>
      <c r="F202" s="20"/>
      <c r="G202" s="10" t="str">
        <f aca="false">IF(N(F202)=0,"",IF(D202="","Unmatched - no provision",IF(COUNTIF(Provisions!$A$9:$A$108,D202)=0,"Ref not found - check","Matched")))</f>
        <v/>
      </c>
    </row>
    <row r="203" customFormat="false" ht="15" hidden="false" customHeight="false" outlineLevel="0" collapsed="false">
      <c r="A203" s="8"/>
      <c r="B203" s="8"/>
      <c r="C203" s="17"/>
      <c r="D203" s="8"/>
      <c r="E203" s="8"/>
      <c r="F203" s="20"/>
      <c r="G203" s="10" t="str">
        <f aca="false">IF(N(F203)=0,"",IF(D203="","Unmatched - no provision",IF(COUNTIF(Provisions!$A$9:$A$108,D203)=0,"Ref not found - check","Matched")))</f>
        <v/>
      </c>
    </row>
    <row r="204" customFormat="false" ht="15" hidden="false" customHeight="false" outlineLevel="0" collapsed="false">
      <c r="A204" s="8"/>
      <c r="B204" s="8"/>
      <c r="C204" s="17"/>
      <c r="D204" s="8"/>
      <c r="E204" s="8"/>
      <c r="F204" s="20"/>
      <c r="G204" s="10" t="str">
        <f aca="false">IF(N(F204)=0,"",IF(D204="","Unmatched - no provision",IF(COUNTIF(Provisions!$A$9:$A$108,D204)=0,"Ref not found - check","Matched")))</f>
        <v/>
      </c>
    </row>
    <row r="205" customFormat="false" ht="15" hidden="false" customHeight="false" outlineLevel="0" collapsed="false">
      <c r="A205" s="8"/>
      <c r="B205" s="8"/>
      <c r="C205" s="17"/>
      <c r="D205" s="8"/>
      <c r="E205" s="8"/>
      <c r="F205" s="20"/>
      <c r="G205" s="10" t="str">
        <f aca="false">IF(N(F205)=0,"",IF(D205="","Unmatched - no provision",IF(COUNTIF(Provisions!$A$9:$A$108,D205)=0,"Ref not found - check","Matched")))</f>
        <v/>
      </c>
    </row>
    <row r="206" customFormat="false" ht="15" hidden="false" customHeight="false" outlineLevel="0" collapsed="false">
      <c r="A206" s="8"/>
      <c r="B206" s="8"/>
      <c r="C206" s="17"/>
      <c r="D206" s="8"/>
      <c r="E206" s="8"/>
      <c r="F206" s="20"/>
      <c r="G206" s="10" t="str">
        <f aca="false">IF(N(F206)=0,"",IF(D206="","Unmatched - no provision",IF(COUNTIF(Provisions!$A$9:$A$108,D206)=0,"Ref not found - check","Matched")))</f>
        <v/>
      </c>
    </row>
    <row r="207" customFormat="false" ht="15" hidden="false" customHeight="false" outlineLevel="0" collapsed="false">
      <c r="A207" s="8"/>
      <c r="B207" s="8"/>
      <c r="C207" s="17"/>
      <c r="D207" s="8"/>
      <c r="E207" s="8"/>
      <c r="F207" s="20"/>
      <c r="G207" s="10" t="str">
        <f aca="false">IF(N(F207)=0,"",IF(D207="","Unmatched - no provision",IF(COUNTIF(Provisions!$A$9:$A$108,D207)=0,"Ref not found - check","Matched")))</f>
        <v/>
      </c>
    </row>
    <row r="208" customFormat="false" ht="15" hidden="false" customHeight="false" outlineLevel="0" collapsed="false">
      <c r="A208" s="8"/>
      <c r="B208" s="8"/>
      <c r="C208" s="17"/>
      <c r="D208" s="8"/>
      <c r="E208" s="8"/>
      <c r="F208" s="20"/>
      <c r="G208" s="10" t="str">
        <f aca="false">IF(N(F208)=0,"",IF(D208="","Unmatched - no provision",IF(COUNTIF(Provisions!$A$9:$A$108,D208)=0,"Ref not found - check","Matched")))</f>
        <v/>
      </c>
    </row>
    <row r="210" customFormat="false" ht="15" hidden="false" customHeight="false" outlineLevel="0" collapsed="false">
      <c r="A210" s="14" t="s">
        <v>128</v>
      </c>
      <c r="F210" s="29" t="n">
        <f aca="false">SUM(F9:F208)</f>
        <v>1671500</v>
      </c>
    </row>
  </sheetData>
  <conditionalFormatting sqref="G9:G208">
    <cfRule type="expression" priority="2" aboveAverage="0" equalAverage="0" bottom="0" percent="0" rank="0" text="" dxfId="0">
      <formula>AND(G9&lt;&gt;"",G9&lt;&gt;"Matched")</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6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30"/>
    <col collapsed="false" customWidth="true" hidden="false" outlineLevel="0" max="3" min="3" style="0" width="26"/>
    <col collapsed="false" customWidth="true" hidden="false" outlineLevel="0" max="4" min="4" style="0" width="24"/>
    <col collapsed="false" customWidth="true" hidden="false" outlineLevel="0" max="5" min="5" style="0" width="14"/>
    <col collapsed="false" customWidth="true" hidden="false" outlineLevel="0" max="6" min="6" style="0" width="16"/>
  </cols>
  <sheetData>
    <row r="1" customFormat="false" ht="17.35" hidden="false" customHeight="false" outlineLevel="0" collapsed="false">
      <c r="A1" s="15" t="s">
        <v>148</v>
      </c>
    </row>
    <row r="2" customFormat="false" ht="15" hidden="false" customHeight="false" outlineLevel="0" collapsed="false">
      <c r="A2" s="16" t="s">
        <v>48</v>
      </c>
    </row>
    <row r="5" customFormat="false" ht="15" hidden="false" customHeight="false" outlineLevel="0" collapsed="false">
      <c r="A5" s="4" t="s">
        <v>149</v>
      </c>
    </row>
    <row r="6" customFormat="false" ht="30" hidden="false" customHeight="true" outlineLevel="0" collapsed="false">
      <c r="A6" s="22" t="s">
        <v>150</v>
      </c>
      <c r="B6" s="22" t="s">
        <v>151</v>
      </c>
      <c r="C6" s="22" t="s">
        <v>152</v>
      </c>
      <c r="D6" s="22" t="s">
        <v>153</v>
      </c>
      <c r="E6" s="22" t="s">
        <v>134</v>
      </c>
    </row>
    <row r="7" customFormat="false" ht="15" hidden="false" customHeight="false" outlineLevel="0" collapsed="false">
      <c r="A7" s="24" t="n">
        <f aca="false">Settings!C6</f>
        <v>46326</v>
      </c>
      <c r="B7" s="10" t="s">
        <v>154</v>
      </c>
      <c r="C7" s="10" t="s">
        <v>155</v>
      </c>
      <c r="D7" s="10" t="s">
        <v>156</v>
      </c>
      <c r="E7" s="25" t="n">
        <f aca="false">Provisions!H110</f>
        <v>1712000</v>
      </c>
    </row>
    <row r="8" customFormat="false" ht="15" hidden="false" customHeight="false" outlineLevel="0" collapsed="false">
      <c r="A8" s="24" t="n">
        <f aca="false">Settings!C7</f>
        <v>46327</v>
      </c>
      <c r="B8" s="10" t="s">
        <v>157</v>
      </c>
      <c r="C8" s="10" t="s">
        <v>156</v>
      </c>
      <c r="D8" s="10" t="s">
        <v>158</v>
      </c>
      <c r="E8" s="25" t="n">
        <f aca="false">Provisions!H110</f>
        <v>1712000</v>
      </c>
    </row>
    <row r="9" customFormat="false" ht="15" hidden="false" customHeight="false" outlineLevel="0" collapsed="false">
      <c r="A9" s="24" t="n">
        <f aca="false">Settings!C7</f>
        <v>46327</v>
      </c>
      <c r="B9" s="10" t="s">
        <v>159</v>
      </c>
      <c r="C9" s="10" t="s">
        <v>158</v>
      </c>
      <c r="D9" s="10" t="s">
        <v>160</v>
      </c>
      <c r="E9" s="25" t="n">
        <f aca="false">Provisions!K110</f>
        <v>-49000</v>
      </c>
    </row>
    <row r="10" customFormat="false" ht="15" hidden="false" customHeight="false" outlineLevel="0" collapsed="false">
      <c r="A10" s="21" t="s">
        <v>161</v>
      </c>
    </row>
    <row r="12" customFormat="false" ht="15" hidden="false" customHeight="false" outlineLevel="0" collapsed="false">
      <c r="A12" s="4" t="s">
        <v>162</v>
      </c>
    </row>
    <row r="13" customFormat="false" ht="31.5" hidden="false" customHeight="true" outlineLevel="0" collapsed="false">
      <c r="A13" s="22" t="s">
        <v>56</v>
      </c>
      <c r="B13" s="22" t="s">
        <v>57</v>
      </c>
      <c r="C13" s="22" t="s">
        <v>85</v>
      </c>
      <c r="D13" s="22" t="s">
        <v>163</v>
      </c>
      <c r="E13" s="22" t="s">
        <v>164</v>
      </c>
      <c r="F13" s="22" t="s">
        <v>165</v>
      </c>
    </row>
    <row r="14" customFormat="false" ht="15" hidden="false" customHeight="false" outlineLevel="0" collapsed="false">
      <c r="A14" s="11" t="str">
        <f aca="false">IF('GL Master'!A6="","",'GL Master'!A6)</f>
        <v>510100</v>
      </c>
      <c r="B14" s="11" t="str">
        <f aca="false">IF('GL Master'!B6="","",'GL Master'!B6)</f>
        <v>Security services</v>
      </c>
      <c r="C14" s="27" t="n">
        <f aca="false">IF(A14="",0,SUMIFS(Provisions!$H$9:$H$108,Provisions!$C$9:$C$108,A14&amp;""))</f>
        <v>450000</v>
      </c>
      <c r="D14" s="27" t="n">
        <f aca="false">IF(A14="",0,SUMIFS(Provisions!$I$9:$I$108,Provisions!$C$9:$C$108,A14&amp;""))</f>
        <v>450000</v>
      </c>
      <c r="E14" s="27" t="n">
        <f aca="false">D14-C14</f>
        <v>0</v>
      </c>
      <c r="F14" s="27" t="n">
        <f aca="false">IF(A14="",0,SUMIFS(Actuals!$F$9:$F$208,Actuals!$E$9:$E$208,A14&amp;"",Actuals!$G$9:$G$208,"&lt;&gt;Matched"))</f>
        <v>0</v>
      </c>
    </row>
    <row r="15" customFormat="false" ht="15" hidden="false" customHeight="false" outlineLevel="0" collapsed="false">
      <c r="A15" s="11" t="str">
        <f aca="false">IF('GL Master'!A7="","",'GL Master'!A7)</f>
        <v>520100</v>
      </c>
      <c r="B15" s="11" t="str">
        <f aca="false">IF('GL Master'!B7="","",'GL Master'!B7)</f>
        <v>Electricity &amp; power</v>
      </c>
      <c r="C15" s="27" t="n">
        <f aca="false">IF(A15="",0,SUMIFS(Provisions!$H$9:$H$108,Provisions!$C$9:$C$108,A15&amp;""))</f>
        <v>320000</v>
      </c>
      <c r="D15" s="27" t="n">
        <f aca="false">IF(A15="",0,SUMIFS(Provisions!$I$9:$I$108,Provisions!$C$9:$C$108,A15&amp;""))</f>
        <v>348500</v>
      </c>
      <c r="E15" s="27" t="n">
        <f aca="false">D15-C15</f>
        <v>28500</v>
      </c>
      <c r="F15" s="27" t="n">
        <f aca="false">IF(A15="",0,SUMIFS(Actuals!$F$9:$F$208,Actuals!$E$9:$E$208,A15&amp;"",Actuals!$G$9:$G$208,"&lt;&gt;Matched"))</f>
        <v>0</v>
      </c>
    </row>
    <row r="16" customFormat="false" ht="15" hidden="false" customHeight="false" outlineLevel="0" collapsed="false">
      <c r="A16" s="11" t="str">
        <f aca="false">IF('GL Master'!A8="","",'GL Master'!A8)</f>
        <v>530100</v>
      </c>
      <c r="B16" s="11" t="str">
        <f aca="false">IF('GL Master'!B8="","",'GL Master'!B8)</f>
        <v>Professional &amp; legal fees</v>
      </c>
      <c r="C16" s="27" t="n">
        <f aca="false">IF(A16="",0,SUMIFS(Provisions!$H$9:$H$108,Provisions!$C$9:$C$108,A16&amp;""))</f>
        <v>650000</v>
      </c>
      <c r="D16" s="27" t="n">
        <f aca="false">IF(A16="",0,SUMIFS(Provisions!$I$9:$I$108,Provisions!$C$9:$C$108,A16&amp;""))</f>
        <v>596000</v>
      </c>
      <c r="E16" s="27" t="n">
        <f aca="false">D16-C16</f>
        <v>-54000</v>
      </c>
      <c r="F16" s="27" t="n">
        <f aca="false">IF(A16="",0,SUMIFS(Actuals!$F$9:$F$208,Actuals!$E$9:$E$208,A16&amp;"",Actuals!$G$9:$G$208,"&lt;&gt;Matched"))</f>
        <v>0</v>
      </c>
    </row>
    <row r="17" customFormat="false" ht="15" hidden="false" customHeight="false" outlineLevel="0" collapsed="false">
      <c r="A17" s="11" t="str">
        <f aca="false">IF('GL Master'!A9="","",'GL Master'!A9)</f>
        <v>540100</v>
      </c>
      <c r="B17" s="11" t="str">
        <f aca="false">IF('GL Master'!B9="","",'GL Master'!B9)</f>
        <v>Housekeeping</v>
      </c>
      <c r="C17" s="27" t="n">
        <f aca="false">IF(A17="",0,SUMIFS(Provisions!$H$9:$H$108,Provisions!$C$9:$C$108,A17&amp;""))</f>
        <v>85000</v>
      </c>
      <c r="D17" s="27" t="n">
        <f aca="false">IF(A17="",0,SUMIFS(Provisions!$I$9:$I$108,Provisions!$C$9:$C$108,A17&amp;""))</f>
        <v>78000</v>
      </c>
      <c r="E17" s="27" t="n">
        <f aca="false">D17-C17</f>
        <v>-7000</v>
      </c>
      <c r="F17" s="27" t="n">
        <f aca="false">IF(A17="",0,SUMIFS(Actuals!$F$9:$F$208,Actuals!$E$9:$E$208,A17&amp;"",Actuals!$G$9:$G$208,"&lt;&gt;Matched"))</f>
        <v>0</v>
      </c>
    </row>
    <row r="18" customFormat="false" ht="15" hidden="false" customHeight="false" outlineLevel="0" collapsed="false">
      <c r="A18" s="11" t="str">
        <f aca="false">IF('GL Master'!A10="","",'GL Master'!A10)</f>
        <v>550100</v>
      </c>
      <c r="B18" s="11" t="str">
        <f aca="false">IF('GL Master'!B10="","",'GL Master'!B10)</f>
        <v>Telephone &amp; internet</v>
      </c>
      <c r="C18" s="27" t="n">
        <f aca="false">IF(A18="",0,SUMIFS(Provisions!$H$9:$H$108,Provisions!$C$9:$C$108,A18&amp;""))</f>
        <v>25000</v>
      </c>
      <c r="D18" s="27" t="n">
        <f aca="false">IF(A18="",0,SUMIFS(Provisions!$I$9:$I$108,Provisions!$C$9:$C$108,A18&amp;""))</f>
        <v>25000</v>
      </c>
      <c r="E18" s="27" t="n">
        <f aca="false">D18-C18</f>
        <v>0</v>
      </c>
      <c r="F18" s="27" t="n">
        <f aca="false">IF(A18="",0,SUMIFS(Actuals!$F$9:$F$208,Actuals!$E$9:$E$208,A18&amp;"",Actuals!$G$9:$G$208,"&lt;&gt;Matched"))</f>
        <v>0</v>
      </c>
    </row>
    <row r="19" customFormat="false" ht="15" hidden="false" customHeight="false" outlineLevel="0" collapsed="false">
      <c r="A19" s="11" t="str">
        <f aca="false">IF('GL Master'!A11="","",'GL Master'!A11)</f>
        <v>560100</v>
      </c>
      <c r="B19" s="11" t="str">
        <f aca="false">IF('GL Master'!B11="","",'GL Master'!B11)</f>
        <v>Vehicle running</v>
      </c>
      <c r="C19" s="27" t="n">
        <f aca="false">IF(A19="",0,SUMIFS(Provisions!$H$9:$H$108,Provisions!$C$9:$C$108,A19&amp;""))</f>
        <v>60000</v>
      </c>
      <c r="D19" s="27" t="n">
        <f aca="false">IF(A19="",0,SUMIFS(Provisions!$I$9:$I$108,Provisions!$C$9:$C$108,A19&amp;""))</f>
        <v>41000</v>
      </c>
      <c r="E19" s="27" t="n">
        <f aca="false">D19-C19</f>
        <v>-19000</v>
      </c>
      <c r="F19" s="27" t="n">
        <f aca="false">IF(A19="",0,SUMIFS(Actuals!$F$9:$F$208,Actuals!$E$9:$E$208,A19&amp;"",Actuals!$G$9:$G$208,"&lt;&gt;Matched"))</f>
        <v>0</v>
      </c>
    </row>
    <row r="20" customFormat="false" ht="15" hidden="false" customHeight="false" outlineLevel="0" collapsed="false">
      <c r="A20" s="11" t="str">
        <f aca="false">IF('GL Master'!A12="","",'GL Master'!A12)</f>
        <v>570100</v>
      </c>
      <c r="B20" s="11" t="str">
        <f aca="false">IF('GL Master'!B12="","",'GL Master'!B12)</f>
        <v>IT support</v>
      </c>
      <c r="C20" s="27" t="n">
        <f aca="false">IF(A20="",0,SUMIFS(Provisions!$H$9:$H$108,Provisions!$C$9:$C$108,A20&amp;""))</f>
        <v>110000</v>
      </c>
      <c r="D20" s="27" t="n">
        <f aca="false">IF(A20="",0,SUMIFS(Provisions!$I$9:$I$108,Provisions!$C$9:$C$108,A20&amp;""))</f>
        <v>110000</v>
      </c>
      <c r="E20" s="27" t="n">
        <f aca="false">D20-C20</f>
        <v>0</v>
      </c>
      <c r="F20" s="27" t="n">
        <f aca="false">IF(A20="",0,SUMIFS(Actuals!$F$9:$F$208,Actuals!$E$9:$E$208,A20&amp;"",Actuals!$G$9:$G$208,"&lt;&gt;Matched"))</f>
        <v>0</v>
      </c>
    </row>
    <row r="21" customFormat="false" ht="15" hidden="false" customHeight="false" outlineLevel="0" collapsed="false">
      <c r="A21" s="11" t="str">
        <f aca="false">IF('GL Master'!A13="","",'GL Master'!A13)</f>
        <v>580100</v>
      </c>
      <c r="B21" s="11" t="str">
        <f aca="false">IF('GL Master'!B13="","",'GL Master'!B13)</f>
        <v>Bank charges</v>
      </c>
      <c r="C21" s="27" t="n">
        <f aca="false">IF(A21="",0,SUMIFS(Provisions!$H$9:$H$108,Provisions!$C$9:$C$108,A21&amp;""))</f>
        <v>12000</v>
      </c>
      <c r="D21" s="27" t="n">
        <f aca="false">IF(A21="",0,SUMIFS(Provisions!$I$9:$I$108,Provisions!$C$9:$C$108,A21&amp;""))</f>
        <v>14500</v>
      </c>
      <c r="E21" s="27" t="n">
        <f aca="false">D21-C21</f>
        <v>2500</v>
      </c>
      <c r="F21" s="27" t="n">
        <f aca="false">IF(A21="",0,SUMIFS(Actuals!$F$9:$F$208,Actuals!$E$9:$E$208,A21&amp;"",Actuals!$G$9:$G$208,"&lt;&gt;Matched"))</f>
        <v>0</v>
      </c>
    </row>
    <row r="22" customFormat="false" ht="15" hidden="false" customHeight="false" outlineLevel="0" collapsed="false">
      <c r="A22" s="11" t="str">
        <f aca="false">IF('GL Master'!A14="","",'GL Master'!A14)</f>
        <v>590100</v>
      </c>
      <c r="B22" s="11" t="str">
        <f aca="false">IF('GL Master'!B14="","",'GL Master'!B14)</f>
        <v>Courier &amp; postage</v>
      </c>
      <c r="C22" s="27" t="n">
        <f aca="false">IF(A22="",0,SUMIFS(Provisions!$H$9:$H$108,Provisions!$C$9:$C$108,A22&amp;""))</f>
        <v>0</v>
      </c>
      <c r="D22" s="27" t="n">
        <f aca="false">IF(A22="",0,SUMIFS(Provisions!$I$9:$I$108,Provisions!$C$9:$C$108,A22&amp;""))</f>
        <v>0</v>
      </c>
      <c r="E22" s="27" t="n">
        <f aca="false">D22-C22</f>
        <v>0</v>
      </c>
      <c r="F22" s="27" t="n">
        <f aca="false">IF(A22="",0,SUMIFS(Actuals!$F$9:$F$208,Actuals!$E$9:$E$208,A22&amp;"",Actuals!$G$9:$G$208,"&lt;&gt;Matched"))</f>
        <v>8500</v>
      </c>
    </row>
    <row r="23" customFormat="false" ht="15" hidden="false" customHeight="false" outlineLevel="0" collapsed="false">
      <c r="A23" s="11" t="str">
        <f aca="false">IF('GL Master'!A15="","",'GL Master'!A15)</f>
        <v/>
      </c>
      <c r="B23" s="11" t="str">
        <f aca="false">IF('GL Master'!B15="","",'GL Master'!B15)</f>
        <v/>
      </c>
      <c r="C23" s="27" t="n">
        <f aca="false">IF(A23="",0,SUMIFS(Provisions!$H$9:$H$108,Provisions!$C$9:$C$108,A23&amp;""))</f>
        <v>0</v>
      </c>
      <c r="D23" s="27" t="n">
        <f aca="false">IF(A23="",0,SUMIFS(Provisions!$I$9:$I$108,Provisions!$C$9:$C$108,A23&amp;""))</f>
        <v>0</v>
      </c>
      <c r="E23" s="27" t="n">
        <f aca="false">D23-C23</f>
        <v>0</v>
      </c>
      <c r="F23" s="27" t="n">
        <f aca="false">IF(A23="",0,SUMIFS(Actuals!$F$9:$F$208,Actuals!$E$9:$E$208,A23&amp;"",Actuals!$G$9:$G$208,"&lt;&gt;Matched"))</f>
        <v>0</v>
      </c>
    </row>
    <row r="24" customFormat="false" ht="15" hidden="false" customHeight="false" outlineLevel="0" collapsed="false">
      <c r="A24" s="11" t="str">
        <f aca="false">IF('GL Master'!A16="","",'GL Master'!A16)</f>
        <v/>
      </c>
      <c r="B24" s="11" t="str">
        <f aca="false">IF('GL Master'!B16="","",'GL Master'!B16)</f>
        <v/>
      </c>
      <c r="C24" s="27" t="n">
        <f aca="false">IF(A24="",0,SUMIFS(Provisions!$H$9:$H$108,Provisions!$C$9:$C$108,A24&amp;""))</f>
        <v>0</v>
      </c>
      <c r="D24" s="27" t="n">
        <f aca="false">IF(A24="",0,SUMIFS(Provisions!$I$9:$I$108,Provisions!$C$9:$C$108,A24&amp;""))</f>
        <v>0</v>
      </c>
      <c r="E24" s="27" t="n">
        <f aca="false">D24-C24</f>
        <v>0</v>
      </c>
      <c r="F24" s="27" t="n">
        <f aca="false">IF(A24="",0,SUMIFS(Actuals!$F$9:$F$208,Actuals!$E$9:$E$208,A24&amp;"",Actuals!$G$9:$G$208,"&lt;&gt;Matched"))</f>
        <v>0</v>
      </c>
    </row>
    <row r="25" customFormat="false" ht="15" hidden="false" customHeight="false" outlineLevel="0" collapsed="false">
      <c r="A25" s="11" t="str">
        <f aca="false">IF('GL Master'!A17="","",'GL Master'!A17)</f>
        <v/>
      </c>
      <c r="B25" s="11" t="str">
        <f aca="false">IF('GL Master'!B17="","",'GL Master'!B17)</f>
        <v/>
      </c>
      <c r="C25" s="27" t="n">
        <f aca="false">IF(A25="",0,SUMIFS(Provisions!$H$9:$H$108,Provisions!$C$9:$C$108,A25&amp;""))</f>
        <v>0</v>
      </c>
      <c r="D25" s="27" t="n">
        <f aca="false">IF(A25="",0,SUMIFS(Provisions!$I$9:$I$108,Provisions!$C$9:$C$108,A25&amp;""))</f>
        <v>0</v>
      </c>
      <c r="E25" s="27" t="n">
        <f aca="false">D25-C25</f>
        <v>0</v>
      </c>
      <c r="F25" s="27" t="n">
        <f aca="false">IF(A25="",0,SUMIFS(Actuals!$F$9:$F$208,Actuals!$E$9:$E$208,A25&amp;"",Actuals!$G$9:$G$208,"&lt;&gt;Matched"))</f>
        <v>0</v>
      </c>
    </row>
    <row r="26" customFormat="false" ht="15" hidden="false" customHeight="false" outlineLevel="0" collapsed="false">
      <c r="A26" s="11" t="str">
        <f aca="false">IF('GL Master'!A18="","",'GL Master'!A18)</f>
        <v/>
      </c>
      <c r="B26" s="11" t="str">
        <f aca="false">IF('GL Master'!B18="","",'GL Master'!B18)</f>
        <v/>
      </c>
      <c r="C26" s="27" t="n">
        <f aca="false">IF(A26="",0,SUMIFS(Provisions!$H$9:$H$108,Provisions!$C$9:$C$108,A26&amp;""))</f>
        <v>0</v>
      </c>
      <c r="D26" s="27" t="n">
        <f aca="false">IF(A26="",0,SUMIFS(Provisions!$I$9:$I$108,Provisions!$C$9:$C$108,A26&amp;""))</f>
        <v>0</v>
      </c>
      <c r="E26" s="27" t="n">
        <f aca="false">D26-C26</f>
        <v>0</v>
      </c>
      <c r="F26" s="27" t="n">
        <f aca="false">IF(A26="",0,SUMIFS(Actuals!$F$9:$F$208,Actuals!$E$9:$E$208,A26&amp;"",Actuals!$G$9:$G$208,"&lt;&gt;Matched"))</f>
        <v>0</v>
      </c>
    </row>
    <row r="27" customFormat="false" ht="15" hidden="false" customHeight="false" outlineLevel="0" collapsed="false">
      <c r="A27" s="11" t="str">
        <f aca="false">IF('GL Master'!A19="","",'GL Master'!A19)</f>
        <v/>
      </c>
      <c r="B27" s="11" t="str">
        <f aca="false">IF('GL Master'!B19="","",'GL Master'!B19)</f>
        <v/>
      </c>
      <c r="C27" s="27" t="n">
        <f aca="false">IF(A27="",0,SUMIFS(Provisions!$H$9:$H$108,Provisions!$C$9:$C$108,A27&amp;""))</f>
        <v>0</v>
      </c>
      <c r="D27" s="27" t="n">
        <f aca="false">IF(A27="",0,SUMIFS(Provisions!$I$9:$I$108,Provisions!$C$9:$C$108,A27&amp;""))</f>
        <v>0</v>
      </c>
      <c r="E27" s="27" t="n">
        <f aca="false">D27-C27</f>
        <v>0</v>
      </c>
      <c r="F27" s="27" t="n">
        <f aca="false">IF(A27="",0,SUMIFS(Actuals!$F$9:$F$208,Actuals!$E$9:$E$208,A27&amp;"",Actuals!$G$9:$G$208,"&lt;&gt;Matched"))</f>
        <v>0</v>
      </c>
    </row>
    <row r="28" customFormat="false" ht="15" hidden="false" customHeight="false" outlineLevel="0" collapsed="false">
      <c r="A28" s="11" t="str">
        <f aca="false">IF('GL Master'!A20="","",'GL Master'!A20)</f>
        <v/>
      </c>
      <c r="B28" s="11" t="str">
        <f aca="false">IF('GL Master'!B20="","",'GL Master'!B20)</f>
        <v/>
      </c>
      <c r="C28" s="27" t="n">
        <f aca="false">IF(A28="",0,SUMIFS(Provisions!$H$9:$H$108,Provisions!$C$9:$C$108,A28&amp;""))</f>
        <v>0</v>
      </c>
      <c r="D28" s="27" t="n">
        <f aca="false">IF(A28="",0,SUMIFS(Provisions!$I$9:$I$108,Provisions!$C$9:$C$108,A28&amp;""))</f>
        <v>0</v>
      </c>
      <c r="E28" s="27" t="n">
        <f aca="false">D28-C28</f>
        <v>0</v>
      </c>
      <c r="F28" s="27" t="n">
        <f aca="false">IF(A28="",0,SUMIFS(Actuals!$F$9:$F$208,Actuals!$E$9:$E$208,A28&amp;"",Actuals!$G$9:$G$208,"&lt;&gt;Matched"))</f>
        <v>0</v>
      </c>
    </row>
    <row r="29" customFormat="false" ht="15" hidden="false" customHeight="false" outlineLevel="0" collapsed="false">
      <c r="A29" s="11" t="str">
        <f aca="false">IF('GL Master'!A21="","",'GL Master'!A21)</f>
        <v/>
      </c>
      <c r="B29" s="11" t="str">
        <f aca="false">IF('GL Master'!B21="","",'GL Master'!B21)</f>
        <v/>
      </c>
      <c r="C29" s="27" t="n">
        <f aca="false">IF(A29="",0,SUMIFS(Provisions!$H$9:$H$108,Provisions!$C$9:$C$108,A29&amp;""))</f>
        <v>0</v>
      </c>
      <c r="D29" s="27" t="n">
        <f aca="false">IF(A29="",0,SUMIFS(Provisions!$I$9:$I$108,Provisions!$C$9:$C$108,A29&amp;""))</f>
        <v>0</v>
      </c>
      <c r="E29" s="27" t="n">
        <f aca="false">D29-C29</f>
        <v>0</v>
      </c>
      <c r="F29" s="27" t="n">
        <f aca="false">IF(A29="",0,SUMIFS(Actuals!$F$9:$F$208,Actuals!$E$9:$E$208,A29&amp;"",Actuals!$G$9:$G$208,"&lt;&gt;Matched"))</f>
        <v>0</v>
      </c>
    </row>
    <row r="30" customFormat="false" ht="15" hidden="false" customHeight="false" outlineLevel="0" collapsed="false">
      <c r="A30" s="11" t="str">
        <f aca="false">IF('GL Master'!A22="","",'GL Master'!A22)</f>
        <v/>
      </c>
      <c r="B30" s="11" t="str">
        <f aca="false">IF('GL Master'!B22="","",'GL Master'!B22)</f>
        <v/>
      </c>
      <c r="C30" s="27" t="n">
        <f aca="false">IF(A30="",0,SUMIFS(Provisions!$H$9:$H$108,Provisions!$C$9:$C$108,A30&amp;""))</f>
        <v>0</v>
      </c>
      <c r="D30" s="27" t="n">
        <f aca="false">IF(A30="",0,SUMIFS(Provisions!$I$9:$I$108,Provisions!$C$9:$C$108,A30&amp;""))</f>
        <v>0</v>
      </c>
      <c r="E30" s="27" t="n">
        <f aca="false">D30-C30</f>
        <v>0</v>
      </c>
      <c r="F30" s="27" t="n">
        <f aca="false">IF(A30="",0,SUMIFS(Actuals!$F$9:$F$208,Actuals!$E$9:$E$208,A30&amp;"",Actuals!$G$9:$G$208,"&lt;&gt;Matched"))</f>
        <v>0</v>
      </c>
    </row>
    <row r="31" customFormat="false" ht="15" hidden="false" customHeight="false" outlineLevel="0" collapsed="false">
      <c r="A31" s="11" t="str">
        <f aca="false">IF('GL Master'!A23="","",'GL Master'!A23)</f>
        <v/>
      </c>
      <c r="B31" s="11" t="str">
        <f aca="false">IF('GL Master'!B23="","",'GL Master'!B23)</f>
        <v/>
      </c>
      <c r="C31" s="27" t="n">
        <f aca="false">IF(A31="",0,SUMIFS(Provisions!$H$9:$H$108,Provisions!$C$9:$C$108,A31&amp;""))</f>
        <v>0</v>
      </c>
      <c r="D31" s="27" t="n">
        <f aca="false">IF(A31="",0,SUMIFS(Provisions!$I$9:$I$108,Provisions!$C$9:$C$108,A31&amp;""))</f>
        <v>0</v>
      </c>
      <c r="E31" s="27" t="n">
        <f aca="false">D31-C31</f>
        <v>0</v>
      </c>
      <c r="F31" s="27" t="n">
        <f aca="false">IF(A31="",0,SUMIFS(Actuals!$F$9:$F$208,Actuals!$E$9:$E$208,A31&amp;"",Actuals!$G$9:$G$208,"&lt;&gt;Matched"))</f>
        <v>0</v>
      </c>
    </row>
    <row r="32" customFormat="false" ht="15" hidden="false" customHeight="false" outlineLevel="0" collapsed="false">
      <c r="A32" s="11" t="str">
        <f aca="false">IF('GL Master'!A24="","",'GL Master'!A24)</f>
        <v/>
      </c>
      <c r="B32" s="11" t="str">
        <f aca="false">IF('GL Master'!B24="","",'GL Master'!B24)</f>
        <v/>
      </c>
      <c r="C32" s="27" t="n">
        <f aca="false">IF(A32="",0,SUMIFS(Provisions!$H$9:$H$108,Provisions!$C$9:$C$108,A32&amp;""))</f>
        <v>0</v>
      </c>
      <c r="D32" s="27" t="n">
        <f aca="false">IF(A32="",0,SUMIFS(Provisions!$I$9:$I$108,Provisions!$C$9:$C$108,A32&amp;""))</f>
        <v>0</v>
      </c>
      <c r="E32" s="27" t="n">
        <f aca="false">D32-C32</f>
        <v>0</v>
      </c>
      <c r="F32" s="27" t="n">
        <f aca="false">IF(A32="",0,SUMIFS(Actuals!$F$9:$F$208,Actuals!$E$9:$E$208,A32&amp;"",Actuals!$G$9:$G$208,"&lt;&gt;Matched"))</f>
        <v>0</v>
      </c>
    </row>
    <row r="33" customFormat="false" ht="15" hidden="false" customHeight="false" outlineLevel="0" collapsed="false">
      <c r="A33" s="11" t="str">
        <f aca="false">IF('GL Master'!A25="","",'GL Master'!A25)</f>
        <v/>
      </c>
      <c r="B33" s="11" t="str">
        <f aca="false">IF('GL Master'!B25="","",'GL Master'!B25)</f>
        <v/>
      </c>
      <c r="C33" s="27" t="n">
        <f aca="false">IF(A33="",0,SUMIFS(Provisions!$H$9:$H$108,Provisions!$C$9:$C$108,A33&amp;""))</f>
        <v>0</v>
      </c>
      <c r="D33" s="27" t="n">
        <f aca="false">IF(A33="",0,SUMIFS(Provisions!$I$9:$I$108,Provisions!$C$9:$C$108,A33&amp;""))</f>
        <v>0</v>
      </c>
      <c r="E33" s="27" t="n">
        <f aca="false">D33-C33</f>
        <v>0</v>
      </c>
      <c r="F33" s="27" t="n">
        <f aca="false">IF(A33="",0,SUMIFS(Actuals!$F$9:$F$208,Actuals!$E$9:$E$208,A33&amp;"",Actuals!$G$9:$G$208,"&lt;&gt;Matched"))</f>
        <v>0</v>
      </c>
    </row>
    <row r="34" customFormat="false" ht="15" hidden="false" customHeight="false" outlineLevel="0" collapsed="false">
      <c r="A34" s="11" t="str">
        <f aca="false">IF('GL Master'!A26="","",'GL Master'!A26)</f>
        <v/>
      </c>
      <c r="B34" s="11" t="str">
        <f aca="false">IF('GL Master'!B26="","",'GL Master'!B26)</f>
        <v/>
      </c>
      <c r="C34" s="27" t="n">
        <f aca="false">IF(A34="",0,SUMIFS(Provisions!$H$9:$H$108,Provisions!$C$9:$C$108,A34&amp;""))</f>
        <v>0</v>
      </c>
      <c r="D34" s="27" t="n">
        <f aca="false">IF(A34="",0,SUMIFS(Provisions!$I$9:$I$108,Provisions!$C$9:$C$108,A34&amp;""))</f>
        <v>0</v>
      </c>
      <c r="E34" s="27" t="n">
        <f aca="false">D34-C34</f>
        <v>0</v>
      </c>
      <c r="F34" s="27" t="n">
        <f aca="false">IF(A34="",0,SUMIFS(Actuals!$F$9:$F$208,Actuals!$E$9:$E$208,A34&amp;"",Actuals!$G$9:$G$208,"&lt;&gt;Matched"))</f>
        <v>0</v>
      </c>
    </row>
    <row r="35" customFormat="false" ht="15" hidden="false" customHeight="false" outlineLevel="0" collapsed="false">
      <c r="A35" s="11" t="str">
        <f aca="false">IF('GL Master'!A27="","",'GL Master'!A27)</f>
        <v/>
      </c>
      <c r="B35" s="11" t="str">
        <f aca="false">IF('GL Master'!B27="","",'GL Master'!B27)</f>
        <v/>
      </c>
      <c r="C35" s="27" t="n">
        <f aca="false">IF(A35="",0,SUMIFS(Provisions!$H$9:$H$108,Provisions!$C$9:$C$108,A35&amp;""))</f>
        <v>0</v>
      </c>
      <c r="D35" s="27" t="n">
        <f aca="false">IF(A35="",0,SUMIFS(Provisions!$I$9:$I$108,Provisions!$C$9:$C$108,A35&amp;""))</f>
        <v>0</v>
      </c>
      <c r="E35" s="27" t="n">
        <f aca="false">D35-C35</f>
        <v>0</v>
      </c>
      <c r="F35" s="27" t="n">
        <f aca="false">IF(A35="",0,SUMIFS(Actuals!$F$9:$F$208,Actuals!$E$9:$E$208,A35&amp;"",Actuals!$G$9:$G$208,"&lt;&gt;Matched"))</f>
        <v>0</v>
      </c>
    </row>
    <row r="36" customFormat="false" ht="15" hidden="false" customHeight="false" outlineLevel="0" collapsed="false">
      <c r="A36" s="11" t="str">
        <f aca="false">IF('GL Master'!A28="","",'GL Master'!A28)</f>
        <v/>
      </c>
      <c r="B36" s="11" t="str">
        <f aca="false">IF('GL Master'!B28="","",'GL Master'!B28)</f>
        <v/>
      </c>
      <c r="C36" s="27" t="n">
        <f aca="false">IF(A36="",0,SUMIFS(Provisions!$H$9:$H$108,Provisions!$C$9:$C$108,A36&amp;""))</f>
        <v>0</v>
      </c>
      <c r="D36" s="27" t="n">
        <f aca="false">IF(A36="",0,SUMIFS(Provisions!$I$9:$I$108,Provisions!$C$9:$C$108,A36&amp;""))</f>
        <v>0</v>
      </c>
      <c r="E36" s="27" t="n">
        <f aca="false">D36-C36</f>
        <v>0</v>
      </c>
      <c r="F36" s="27" t="n">
        <f aca="false">IF(A36="",0,SUMIFS(Actuals!$F$9:$F$208,Actuals!$E$9:$E$208,A36&amp;"",Actuals!$G$9:$G$208,"&lt;&gt;Matched"))</f>
        <v>0</v>
      </c>
    </row>
    <row r="37" customFormat="false" ht="15" hidden="false" customHeight="false" outlineLevel="0" collapsed="false">
      <c r="A37" s="11" t="str">
        <f aca="false">IF('GL Master'!A29="","",'GL Master'!A29)</f>
        <v/>
      </c>
      <c r="B37" s="11" t="str">
        <f aca="false">IF('GL Master'!B29="","",'GL Master'!B29)</f>
        <v/>
      </c>
      <c r="C37" s="27" t="n">
        <f aca="false">IF(A37="",0,SUMIFS(Provisions!$H$9:$H$108,Provisions!$C$9:$C$108,A37&amp;""))</f>
        <v>0</v>
      </c>
      <c r="D37" s="27" t="n">
        <f aca="false">IF(A37="",0,SUMIFS(Provisions!$I$9:$I$108,Provisions!$C$9:$C$108,A37&amp;""))</f>
        <v>0</v>
      </c>
      <c r="E37" s="27" t="n">
        <f aca="false">D37-C37</f>
        <v>0</v>
      </c>
      <c r="F37" s="27" t="n">
        <f aca="false">IF(A37="",0,SUMIFS(Actuals!$F$9:$F$208,Actuals!$E$9:$E$208,A37&amp;"",Actuals!$G$9:$G$208,"&lt;&gt;Matched"))</f>
        <v>0</v>
      </c>
    </row>
    <row r="38" customFormat="false" ht="15" hidden="false" customHeight="false" outlineLevel="0" collapsed="false">
      <c r="A38" s="11" t="str">
        <f aca="false">IF('GL Master'!A30="","",'GL Master'!A30)</f>
        <v/>
      </c>
      <c r="B38" s="11" t="str">
        <f aca="false">IF('GL Master'!B30="","",'GL Master'!B30)</f>
        <v/>
      </c>
      <c r="C38" s="27" t="n">
        <f aca="false">IF(A38="",0,SUMIFS(Provisions!$H$9:$H$108,Provisions!$C$9:$C$108,A38&amp;""))</f>
        <v>0</v>
      </c>
      <c r="D38" s="27" t="n">
        <f aca="false">IF(A38="",0,SUMIFS(Provisions!$I$9:$I$108,Provisions!$C$9:$C$108,A38&amp;""))</f>
        <v>0</v>
      </c>
      <c r="E38" s="27" t="n">
        <f aca="false">D38-C38</f>
        <v>0</v>
      </c>
      <c r="F38" s="27" t="n">
        <f aca="false">IF(A38="",0,SUMIFS(Actuals!$F$9:$F$208,Actuals!$E$9:$E$208,A38&amp;"",Actuals!$G$9:$G$208,"&lt;&gt;Matched"))</f>
        <v>0</v>
      </c>
    </row>
    <row r="39" customFormat="false" ht="15" hidden="false" customHeight="false" outlineLevel="0" collapsed="false">
      <c r="A39" s="11" t="str">
        <f aca="false">IF('GL Master'!A31="","",'GL Master'!A31)</f>
        <v/>
      </c>
      <c r="B39" s="11" t="str">
        <f aca="false">IF('GL Master'!B31="","",'GL Master'!B31)</f>
        <v/>
      </c>
      <c r="C39" s="27" t="n">
        <f aca="false">IF(A39="",0,SUMIFS(Provisions!$H$9:$H$108,Provisions!$C$9:$C$108,A39&amp;""))</f>
        <v>0</v>
      </c>
      <c r="D39" s="27" t="n">
        <f aca="false">IF(A39="",0,SUMIFS(Provisions!$I$9:$I$108,Provisions!$C$9:$C$108,A39&amp;""))</f>
        <v>0</v>
      </c>
      <c r="E39" s="27" t="n">
        <f aca="false">D39-C39</f>
        <v>0</v>
      </c>
      <c r="F39" s="27" t="n">
        <f aca="false">IF(A39="",0,SUMIFS(Actuals!$F$9:$F$208,Actuals!$E$9:$E$208,A39&amp;"",Actuals!$G$9:$G$208,"&lt;&gt;Matched"))</f>
        <v>0</v>
      </c>
    </row>
    <row r="40" customFormat="false" ht="15" hidden="false" customHeight="false" outlineLevel="0" collapsed="false">
      <c r="A40" s="11" t="str">
        <f aca="false">IF('GL Master'!A32="","",'GL Master'!A32)</f>
        <v/>
      </c>
      <c r="B40" s="11" t="str">
        <f aca="false">IF('GL Master'!B32="","",'GL Master'!B32)</f>
        <v/>
      </c>
      <c r="C40" s="27" t="n">
        <f aca="false">IF(A40="",0,SUMIFS(Provisions!$H$9:$H$108,Provisions!$C$9:$C$108,A40&amp;""))</f>
        <v>0</v>
      </c>
      <c r="D40" s="27" t="n">
        <f aca="false">IF(A40="",0,SUMIFS(Provisions!$I$9:$I$108,Provisions!$C$9:$C$108,A40&amp;""))</f>
        <v>0</v>
      </c>
      <c r="E40" s="27" t="n">
        <f aca="false">D40-C40</f>
        <v>0</v>
      </c>
      <c r="F40" s="27" t="n">
        <f aca="false">IF(A40="",0,SUMIFS(Actuals!$F$9:$F$208,Actuals!$E$9:$E$208,A40&amp;"",Actuals!$G$9:$G$208,"&lt;&gt;Matched"))</f>
        <v>0</v>
      </c>
    </row>
    <row r="41" customFormat="false" ht="15" hidden="false" customHeight="false" outlineLevel="0" collapsed="false">
      <c r="A41" s="11" t="str">
        <f aca="false">IF('GL Master'!A33="","",'GL Master'!A33)</f>
        <v/>
      </c>
      <c r="B41" s="11" t="str">
        <f aca="false">IF('GL Master'!B33="","",'GL Master'!B33)</f>
        <v/>
      </c>
      <c r="C41" s="27" t="n">
        <f aca="false">IF(A41="",0,SUMIFS(Provisions!$H$9:$H$108,Provisions!$C$9:$C$108,A41&amp;""))</f>
        <v>0</v>
      </c>
      <c r="D41" s="27" t="n">
        <f aca="false">IF(A41="",0,SUMIFS(Provisions!$I$9:$I$108,Provisions!$C$9:$C$108,A41&amp;""))</f>
        <v>0</v>
      </c>
      <c r="E41" s="27" t="n">
        <f aca="false">D41-C41</f>
        <v>0</v>
      </c>
      <c r="F41" s="27" t="n">
        <f aca="false">IF(A41="",0,SUMIFS(Actuals!$F$9:$F$208,Actuals!$E$9:$E$208,A41&amp;"",Actuals!$G$9:$G$208,"&lt;&gt;Matched"))</f>
        <v>0</v>
      </c>
    </row>
    <row r="42" customFormat="false" ht="15" hidden="false" customHeight="false" outlineLevel="0" collapsed="false">
      <c r="A42" s="11" t="str">
        <f aca="false">IF('GL Master'!A34="","",'GL Master'!A34)</f>
        <v/>
      </c>
      <c r="B42" s="11" t="str">
        <f aca="false">IF('GL Master'!B34="","",'GL Master'!B34)</f>
        <v/>
      </c>
      <c r="C42" s="27" t="n">
        <f aca="false">IF(A42="",0,SUMIFS(Provisions!$H$9:$H$108,Provisions!$C$9:$C$108,A42&amp;""))</f>
        <v>0</v>
      </c>
      <c r="D42" s="27" t="n">
        <f aca="false">IF(A42="",0,SUMIFS(Provisions!$I$9:$I$108,Provisions!$C$9:$C$108,A42&amp;""))</f>
        <v>0</v>
      </c>
      <c r="E42" s="27" t="n">
        <f aca="false">D42-C42</f>
        <v>0</v>
      </c>
      <c r="F42" s="27" t="n">
        <f aca="false">IF(A42="",0,SUMIFS(Actuals!$F$9:$F$208,Actuals!$E$9:$E$208,A42&amp;"",Actuals!$G$9:$G$208,"&lt;&gt;Matched"))</f>
        <v>0</v>
      </c>
    </row>
    <row r="43" customFormat="false" ht="15" hidden="false" customHeight="false" outlineLevel="0" collapsed="false">
      <c r="A43" s="11" t="str">
        <f aca="false">IF('GL Master'!A35="","",'GL Master'!A35)</f>
        <v/>
      </c>
      <c r="B43" s="11" t="str">
        <f aca="false">IF('GL Master'!B35="","",'GL Master'!B35)</f>
        <v/>
      </c>
      <c r="C43" s="27" t="n">
        <f aca="false">IF(A43="",0,SUMIFS(Provisions!$H$9:$H$108,Provisions!$C$9:$C$108,A43&amp;""))</f>
        <v>0</v>
      </c>
      <c r="D43" s="27" t="n">
        <f aca="false">IF(A43="",0,SUMIFS(Provisions!$I$9:$I$108,Provisions!$C$9:$C$108,A43&amp;""))</f>
        <v>0</v>
      </c>
      <c r="E43" s="27" t="n">
        <f aca="false">D43-C43</f>
        <v>0</v>
      </c>
      <c r="F43" s="27" t="n">
        <f aca="false">IF(A43="",0,SUMIFS(Actuals!$F$9:$F$208,Actuals!$E$9:$E$208,A43&amp;"",Actuals!$G$9:$G$208,"&lt;&gt;Matched"))</f>
        <v>0</v>
      </c>
    </row>
    <row r="44" customFormat="false" ht="15" hidden="false" customHeight="false" outlineLevel="0" collapsed="false">
      <c r="A44" s="14" t="s">
        <v>128</v>
      </c>
      <c r="C44" s="29" t="n">
        <f aca="false">SUM(C14:C43)</f>
        <v>1712000</v>
      </c>
      <c r="D44" s="29" t="n">
        <f aca="false">SUM(D14:D43)</f>
        <v>1663000</v>
      </c>
      <c r="E44" s="29" t="n">
        <f aca="false">SUM(E14:E43)</f>
        <v>-49000</v>
      </c>
      <c r="F44" s="29" t="n">
        <f aca="false">SUM(F14:F43)</f>
        <v>8500</v>
      </c>
    </row>
    <row r="46" customFormat="false" ht="15" hidden="false" customHeight="false" outlineLevel="0" collapsed="false">
      <c r="A46" s="4" t="s">
        <v>166</v>
      </c>
    </row>
    <row r="47" customFormat="false" ht="30" hidden="false" customHeight="true" outlineLevel="0" collapsed="false">
      <c r="A47" s="22" t="s">
        <v>90</v>
      </c>
      <c r="B47" s="22" t="s">
        <v>167</v>
      </c>
      <c r="C47" s="22" t="s">
        <v>85</v>
      </c>
      <c r="D47" s="22" t="s">
        <v>164</v>
      </c>
    </row>
    <row r="48" customFormat="false" ht="15" hidden="false" customHeight="false" outlineLevel="0" collapsed="false">
      <c r="A48" s="10" t="s">
        <v>168</v>
      </c>
      <c r="B48" s="31" t="n">
        <f aca="false">COUNTIF(Provisions!$M$9:$M$108,A48)</f>
        <v>6</v>
      </c>
      <c r="C48" s="27" t="n">
        <f aca="false">SUMIFS(Provisions!$H$9:$H$108,Provisions!$M$9:$M$108,A48)</f>
        <v>1002000</v>
      </c>
      <c r="D48" s="27" t="n">
        <f aca="false">SUMIFS(Provisions!$K$9:$K$108,Provisions!$M$9:$M$108,A48)</f>
        <v>24000</v>
      </c>
    </row>
    <row r="49" customFormat="false" ht="15" hidden="false" customHeight="false" outlineLevel="0" collapsed="false">
      <c r="A49" s="10" t="s">
        <v>169</v>
      </c>
      <c r="B49" s="31" t="n">
        <f aca="false">COUNTIF(Provisions!$M$9:$M$108,A49)</f>
        <v>2</v>
      </c>
      <c r="C49" s="27" t="n">
        <f aca="false">SUMIFS(Provisions!$H$9:$H$108,Provisions!$M$9:$M$108,A49)</f>
        <v>500000</v>
      </c>
      <c r="D49" s="27" t="n">
        <f aca="false">SUMIFS(Provisions!$K$9:$K$108,Provisions!$M$9:$M$108,A49)</f>
        <v>96000</v>
      </c>
    </row>
    <row r="50" customFormat="false" ht="15" hidden="false" customHeight="false" outlineLevel="0" collapsed="false">
      <c r="A50" s="10" t="s">
        <v>170</v>
      </c>
      <c r="B50" s="31" t="n">
        <f aca="false">COUNTIF(Provisions!$M$9:$M$108,A50)</f>
        <v>1</v>
      </c>
      <c r="C50" s="27" t="n">
        <f aca="false">SUMIFS(Provisions!$H$9:$H$108,Provisions!$M$9:$M$108,A50)</f>
        <v>60000</v>
      </c>
      <c r="D50" s="27" t="n">
        <f aca="false">SUMIFS(Provisions!$K$9:$K$108,Provisions!$M$9:$M$108,A50)</f>
        <v>-19000</v>
      </c>
    </row>
    <row r="51" customFormat="false" ht="15" hidden="false" customHeight="false" outlineLevel="0" collapsed="false">
      <c r="A51" s="10" t="s">
        <v>171</v>
      </c>
      <c r="B51" s="31" t="n">
        <f aca="false">COUNTIF(Provisions!$M$9:$M$108,A51)</f>
        <v>1</v>
      </c>
      <c r="C51" s="27" t="n">
        <f aca="false">SUMIFS(Provisions!$H$9:$H$108,Provisions!$M$9:$M$108,A51)</f>
        <v>150000</v>
      </c>
      <c r="D51" s="27" t="n">
        <f aca="false">SUMIFS(Provisions!$K$9:$K$108,Provisions!$M$9:$M$108,A51)</f>
        <v>-150000</v>
      </c>
    </row>
    <row r="52" customFormat="false" ht="15" hidden="false" customHeight="false" outlineLevel="0" collapsed="false">
      <c r="A52" s="32" t="s">
        <v>128</v>
      </c>
      <c r="B52" s="33" t="n">
        <f aca="false">SUM(B48:B51)</f>
        <v>10</v>
      </c>
      <c r="C52" s="29" t="n">
        <f aca="false">SUM(C48:C51)</f>
        <v>1712000</v>
      </c>
      <c r="D52" s="29" t="n">
        <f aca="false">SUM(D48:D51)</f>
        <v>-49000</v>
      </c>
    </row>
    <row r="54" customFormat="false" ht="15" hidden="false" customHeight="false" outlineLevel="0" collapsed="false">
      <c r="A54" s="4" t="s">
        <v>172</v>
      </c>
    </row>
    <row r="55" customFormat="false" ht="15" hidden="false" customHeight="false" outlineLevel="0" collapsed="false">
      <c r="A55" s="10" t="s">
        <v>173</v>
      </c>
      <c r="B55" s="10"/>
      <c r="C55" s="10"/>
      <c r="D55" s="10"/>
      <c r="E55" s="10"/>
      <c r="F55" s="34" t="str">
        <f aca="false">IF(ABS(C44-Provisions!H110)&lt;0.01,"OK","CHECK")</f>
        <v>OK</v>
      </c>
    </row>
    <row r="56" customFormat="false" ht="15" hidden="false" customHeight="false" outlineLevel="0" collapsed="false">
      <c r="A56" s="10" t="s">
        <v>174</v>
      </c>
      <c r="B56" s="10"/>
      <c r="C56" s="10"/>
      <c r="D56" s="10"/>
      <c r="E56" s="10"/>
      <c r="F56" s="34" t="str">
        <f aca="false">IF(COUNTIF(Provisions!D9:D108,"GL not in master")=0,"OK","CHECK")</f>
        <v>OK</v>
      </c>
    </row>
    <row r="57" customFormat="false" ht="15" hidden="false" customHeight="false" outlineLevel="0" collapsed="false">
      <c r="A57" s="10" t="s">
        <v>175</v>
      </c>
      <c r="B57" s="10"/>
      <c r="C57" s="10"/>
      <c r="D57" s="10"/>
      <c r="E57" s="10"/>
      <c r="F57" s="34" t="str">
        <f aca="false">IF(ABS(Actuals!F210-Provisions!I110-SUMIFS(Actuals!F9:F208,Actuals!G9:G208,"&lt;&gt;Matched"))&lt;0.01,"OK","CHECK")</f>
        <v>OK</v>
      </c>
    </row>
    <row r="58" customFormat="false" ht="15" hidden="false" customHeight="false" outlineLevel="0" collapsed="false">
      <c r="A58" s="10" t="s">
        <v>176</v>
      </c>
      <c r="B58" s="10"/>
      <c r="C58" s="10"/>
      <c r="D58" s="10"/>
      <c r="E58" s="10"/>
      <c r="F58" s="34" t="str">
        <f aca="false">IF(B52=COUNTA(Provisions!A9:A108),"OK","CHECK")</f>
        <v>OK</v>
      </c>
    </row>
    <row r="59" customFormat="false" ht="15" hidden="false" customHeight="false" outlineLevel="0" collapsed="false">
      <c r="A59" s="10" t="s">
        <v>177</v>
      </c>
      <c r="B59" s="10"/>
      <c r="C59" s="10"/>
      <c r="D59" s="10"/>
      <c r="E59" s="10"/>
      <c r="F59" s="34" t="str">
        <f aca="false">IF(COUNTIF(Actuals!G9:G208,"Ref not found - check")=0,"OK","CHECK")</f>
        <v>OK</v>
      </c>
    </row>
    <row r="60" customFormat="false" ht="15" hidden="false" customHeight="false" outlineLevel="0" collapsed="false">
      <c r="A60" s="10" t="s">
        <v>178</v>
      </c>
      <c r="B60" s="10"/>
      <c r="C60" s="10"/>
      <c r="D60" s="10"/>
      <c r="E60" s="10"/>
      <c r="F60" s="34" t="str">
        <f aca="false">IF(SUMPRODUCT((Provisions!A9:A108&lt;&gt;"")/COUNTIF(Provisions!A9:A108,Provisions!A9:A108&amp;""))=COUNTA(Provisions!A9:A108),"OK","CHECK")</f>
        <v>OK</v>
      </c>
    </row>
  </sheetData>
  <mergeCells count="6">
    <mergeCell ref="A55:E55"/>
    <mergeCell ref="A56:E56"/>
    <mergeCell ref="A57:E57"/>
    <mergeCell ref="A58:E58"/>
    <mergeCell ref="A59:E59"/>
    <mergeCell ref="A60:E60"/>
  </mergeCells>
  <conditionalFormatting sqref="F55:F60">
    <cfRule type="cellIs" priority="2" operator="equal" aboveAverage="0" equalAverage="0" bottom="0" percent="0" rank="0" text="" dxfId="3">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2026-10-25T20:15:06Z</dcterms:created>
  <dc:creator>sachinnagpal.in</dc:creator>
  <dc:description/>
  <dc:language>en-US</dc:language>
  <cp:lastModifiedBy/>
  <dcterms:modified xsi:type="dcterms:W3CDTF">2026-10-25T20:15:07Z</dcterms:modified>
  <cp:revision>0</cp:revision>
  <dc:subject/>
  <dc:title>B-Month-End-Accruals-Provision-Tracker.xlsx</dc:title>
</cp:coreProperties>
</file>

<file path=docProps/custom.xml><?xml version="1.0" encoding="utf-8"?>
<Properties xmlns="http://schemas.openxmlformats.org/officeDocument/2006/custom-properties" xmlns:vt="http://schemas.openxmlformats.org/officeDocument/2006/docPropsVTypes"/>
</file>